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15" windowHeight="4515" tabRatio="599" firstSheet="6" activeTab="6"/>
  </bookViews>
  <sheets>
    <sheet name="1200" sheetId="1" r:id="rId1"/>
    <sheet name="1100" sheetId="2" r:id="rId2"/>
    <sheet name="3200" sheetId="3" r:id="rId3"/>
    <sheet name="3300" sheetId="4" r:id="rId4"/>
    <sheet name="4200" sheetId="5" r:id="rId5"/>
    <sheet name="Contribution 2003-2005" sheetId="6" r:id="rId6"/>
    <sheet name="General" sheetId="7" r:id="rId7"/>
  </sheets>
  <definedNames>
    <definedName name="_xlnm.Print_Area" localSheetId="1">'1100'!$A$1:$O$9</definedName>
    <definedName name="_xlnm.Print_Area" localSheetId="0">'1200'!$A$1:$M$15</definedName>
    <definedName name="_xlnm.Print_Area" localSheetId="3">'3300'!$A$1:$J$13</definedName>
    <definedName name="_xlnm.Print_Area" localSheetId="5">'Contribution 2003-2005'!$A$1:$F$41</definedName>
    <definedName name="_xlnm.Print_Area" localSheetId="6">'General'!$A$1:$H$85</definedName>
  </definedNames>
  <calcPr fullCalcOnLoad="1" fullPrecision="0"/>
</workbook>
</file>

<file path=xl/sharedStrings.xml><?xml version="1.0" encoding="utf-8"?>
<sst xmlns="http://schemas.openxmlformats.org/spreadsheetml/2006/main" count="226" uniqueCount="208">
  <si>
    <t xml:space="preserve">              Estimated costs in US dollars</t>
  </si>
  <si>
    <t>Total</t>
  </si>
  <si>
    <t>Cost</t>
  </si>
  <si>
    <t>Salary Calculations for 2003-2005</t>
  </si>
  <si>
    <t>Title</t>
  </si>
  <si>
    <t>Executive Secretary</t>
  </si>
  <si>
    <t>Categorie</t>
  </si>
  <si>
    <t>Dir &amp; Management</t>
  </si>
  <si>
    <t>Post</t>
  </si>
  <si>
    <t>Level</t>
  </si>
  <si>
    <t>P4</t>
  </si>
  <si>
    <t>Post Adjustment</t>
  </si>
  <si>
    <t>Pension</t>
  </si>
  <si>
    <t>Med.</t>
  </si>
  <si>
    <t>Sub.</t>
  </si>
  <si>
    <t>Dep.</t>
  </si>
  <si>
    <t>Allowance</t>
  </si>
  <si>
    <t>Education</t>
  </si>
  <si>
    <t>Grant</t>
  </si>
  <si>
    <t>Home</t>
  </si>
  <si>
    <t>Leave</t>
  </si>
  <si>
    <t>Contingency</t>
  </si>
  <si>
    <t>To AEWA</t>
  </si>
  <si>
    <t>Step</t>
  </si>
  <si>
    <t>Rate</t>
  </si>
  <si>
    <t>Net</t>
  </si>
  <si>
    <t>dep.</t>
  </si>
  <si>
    <t>Technical Officer</t>
  </si>
  <si>
    <t>Scientific</t>
  </si>
  <si>
    <t>P2</t>
  </si>
  <si>
    <t>single</t>
  </si>
  <si>
    <t>JPO</t>
  </si>
  <si>
    <t>CONSULTANTS AND TRANSLATORS</t>
  </si>
  <si>
    <t>Remarks</t>
  </si>
  <si>
    <t>English translator</t>
  </si>
  <si>
    <t>French translator</t>
  </si>
  <si>
    <t>For the period 2000-2002 the budget for French translation was underestimated.</t>
  </si>
  <si>
    <t>Russian/ Arabic translators</t>
  </si>
  <si>
    <t>Interpretation TC and MOP</t>
  </si>
  <si>
    <t>The interpretation for the TC meetings over the period 2000-2002 has been underestimated.</t>
  </si>
  <si>
    <t>Consultancies for MOP</t>
  </si>
  <si>
    <t>Consultancies for the Development of Info Materials</t>
  </si>
  <si>
    <t xml:space="preserve">Consultancies for research/ monitoring </t>
  </si>
  <si>
    <t>Project Officer</t>
  </si>
  <si>
    <t>MEETING COMPONENT</t>
  </si>
  <si>
    <t>Meeting of the Parties</t>
  </si>
  <si>
    <t>Meeting of the Technical Committee</t>
  </si>
  <si>
    <t>Regional Meetings</t>
  </si>
  <si>
    <t>Other meetings (matching funds for species initiatives)</t>
  </si>
  <si>
    <t xml:space="preserve">Observers will not receive any funding. </t>
  </si>
  <si>
    <t>20 persons x 4 days</t>
  </si>
  <si>
    <t>15 participants for 4 days</t>
  </si>
  <si>
    <t>TRAINING COST BUDGET FOR 2003-2005</t>
  </si>
  <si>
    <t>Assistant</t>
  </si>
  <si>
    <t>Computer</t>
  </si>
  <si>
    <t>Languages</t>
  </si>
  <si>
    <t>Other</t>
  </si>
  <si>
    <t>Computer training: Access, Ms Excel, MS Powerpoint, HMTL, others</t>
  </si>
  <si>
    <t>Language: the cost of the UN language courses will be fully paid by AEWA.</t>
  </si>
  <si>
    <t>Other: Environmental law, financial and time magement, other</t>
  </si>
  <si>
    <t>OFFICE EQUIPMENT PLAN 2003-2005</t>
  </si>
  <si>
    <t>Computers</t>
  </si>
  <si>
    <t>Printers</t>
  </si>
  <si>
    <t>Monitors</t>
  </si>
  <si>
    <t>Software</t>
  </si>
  <si>
    <t>Description</t>
  </si>
  <si>
    <t xml:space="preserve"> USD per unit</t>
  </si>
  <si>
    <t>Quantity</t>
  </si>
  <si>
    <t xml:space="preserve">PS: In 2003 2 new computers (incl. Software and monitors) have to be purchased for the two new staff members. It is </t>
  </si>
  <si>
    <t>the printer and software.</t>
  </si>
  <si>
    <t>Scanner</t>
  </si>
  <si>
    <t>expected that the computers purchased in 2000 in 2004/ 2005 have to be replaced by new machines. This includes also</t>
  </si>
  <si>
    <t xml:space="preserve">In particular used for reviewing the Newsletters and official doc's. Expenditure statement for the period 2000-2001 shows </t>
  </si>
  <si>
    <t>that the budget as estimated for that period is enough to cover these costs.</t>
  </si>
  <si>
    <t xml:space="preserve">Although for the period 2000-2002 the budget allocated for translation in Russian has been enough in the coming years due </t>
  </si>
  <si>
    <t xml:space="preserve">to the GEF project the translation need will increase. </t>
  </si>
  <si>
    <t>development of new info materials on AEWA and GEF project.</t>
  </si>
  <si>
    <t xml:space="preserve">The activities to find the wintering sites of the Slender-billed Curlew should increase. Furthermore there is a need to </t>
  </si>
  <si>
    <t>indentify sites of international importance to AEWA Species.</t>
  </si>
  <si>
    <t>In comparison with previous years this  budget should increase taking into account that the JPO will initiate the.</t>
  </si>
  <si>
    <t>The cost will be approximately US $ 1500 for travel and DSA</t>
  </si>
  <si>
    <t xml:space="preserve"> per delegate.</t>
  </si>
  <si>
    <t>Report writers MOP3</t>
  </si>
  <si>
    <t>AEWA CONTRIBUTIONS FOR THE YEAR 2003-2005 IN US DOLLARS</t>
  </si>
  <si>
    <t>Party</t>
  </si>
  <si>
    <t>UN Scale (%)</t>
  </si>
  <si>
    <t>AEWA in %</t>
  </si>
  <si>
    <t>Albania</t>
  </si>
  <si>
    <t>Benin</t>
  </si>
  <si>
    <t>Bulgaria</t>
  </si>
  <si>
    <t>Congo</t>
  </si>
  <si>
    <t>Croatia</t>
  </si>
  <si>
    <t>Denmark</t>
  </si>
  <si>
    <t>Egypt</t>
  </si>
  <si>
    <t>Finland</t>
  </si>
  <si>
    <t>Gambia</t>
  </si>
  <si>
    <t>Germany</t>
  </si>
  <si>
    <t>Georgia</t>
  </si>
  <si>
    <t>Guinea</t>
  </si>
  <si>
    <t>Jordan</t>
  </si>
  <si>
    <t>Kenya</t>
  </si>
  <si>
    <t>Mali</t>
  </si>
  <si>
    <t>Mauritius</t>
  </si>
  <si>
    <t>Monaco</t>
  </si>
  <si>
    <t>Netherlands</t>
  </si>
  <si>
    <t>Niger</t>
  </si>
  <si>
    <t>Romania</t>
  </si>
  <si>
    <t>Senegal</t>
  </si>
  <si>
    <t>Spain</t>
  </si>
  <si>
    <t>South Africa</t>
  </si>
  <si>
    <t>Sudan</t>
  </si>
  <si>
    <t>Sweden</t>
  </si>
  <si>
    <t>Switzerland</t>
  </si>
  <si>
    <t>FYR Macedonia</t>
  </si>
  <si>
    <t>Togo</t>
  </si>
  <si>
    <t>Uganda</t>
  </si>
  <si>
    <t>United Kingdom</t>
  </si>
  <si>
    <t>United Republic of Tanzania</t>
  </si>
  <si>
    <t xml:space="preserve">Meetings of the Standing Committee </t>
  </si>
  <si>
    <t>Israel</t>
  </si>
  <si>
    <t>G4</t>
  </si>
  <si>
    <t xml:space="preserve"> plus approximately US $ 250/ day DSA</t>
  </si>
  <si>
    <t>It is taken into account that the travel will cost US $ 1750.</t>
  </si>
  <si>
    <t xml:space="preserve">30 participants x 5 days </t>
  </si>
  <si>
    <t xml:space="preserve"> travle costs will be US $ 1,500 plus DSA Of US $ 250,-</t>
  </si>
  <si>
    <t>1000 and DSA of US $ 250/ day</t>
  </si>
  <si>
    <t>Travel cost approximately US $ 1,750 + US $ 250/day DSA</t>
  </si>
  <si>
    <t>6 participants for 3 days</t>
  </si>
  <si>
    <t>G5</t>
  </si>
  <si>
    <t>Moldova</t>
  </si>
  <si>
    <t>Slovakia</t>
  </si>
  <si>
    <t>Lebanon</t>
  </si>
  <si>
    <t>Equatorial Guinea</t>
  </si>
  <si>
    <t>Ukraine</t>
  </si>
  <si>
    <t>2217 Bald Ibis International Action Plan</t>
  </si>
  <si>
    <t>1200 Consultants</t>
  </si>
  <si>
    <t>TOTAL</t>
  </si>
  <si>
    <r>
      <t>Budget line</t>
    </r>
    <r>
      <rPr>
        <sz val="11"/>
        <rFont val="Times New Roman"/>
        <family val="1"/>
      </rPr>
      <t xml:space="preserve"> </t>
    </r>
  </si>
  <si>
    <t>ANNEXE 3:</t>
  </si>
  <si>
    <t>Accord sur la conservation des oiseaux d’eau migrateurs d’Afrique-Eurasie</t>
  </si>
  <si>
    <t>Vue d’ensemble des dépenses jusqu’au 31 octobre 2003</t>
  </si>
  <si>
    <t>Budget ordinaire approuvé par MOP2</t>
  </si>
  <si>
    <t>Contributions volontaires</t>
  </si>
  <si>
    <t>Ligne budgétaire</t>
  </si>
  <si>
    <t>approuvé</t>
  </si>
  <si>
    <t>alloué</t>
  </si>
  <si>
    <t>dépenses</t>
  </si>
  <si>
    <t>solde</t>
  </si>
  <si>
    <t>10       Personnel</t>
  </si>
  <si>
    <t xml:space="preserve">1101 Secrétaire exécutif  </t>
  </si>
  <si>
    <t>1301 Assistant administratif (G4/G6)</t>
  </si>
  <si>
    <t>1201 Traducteurs anglais</t>
  </si>
  <si>
    <t xml:space="preserve">1202 Traducteurs français  </t>
  </si>
  <si>
    <t>1203 Traducteurs arabe/russe</t>
  </si>
  <si>
    <t>1204 Rédacteurs de rapports (MOP et TC)</t>
  </si>
  <si>
    <t>1205 Interprètes (at MOP and TC)</t>
  </si>
  <si>
    <t>1220 Consultants pour la MOP</t>
  </si>
  <si>
    <t>1221 Consultants-information</t>
  </si>
  <si>
    <t>1222 Consultants-recherches</t>
  </si>
  <si>
    <t>1600 Voyages en mission officielle</t>
  </si>
  <si>
    <t>1601 Personnel en mission (de façon générale)</t>
  </si>
  <si>
    <t xml:space="preserve">1602 Personnel pour la MOP </t>
  </si>
  <si>
    <t>1603 Voyages d’experts non spécifiés</t>
  </si>
  <si>
    <t>1999 Total élément</t>
  </si>
  <si>
    <t>20       Sous-traitance</t>
  </si>
  <si>
    <t>2200 Sous-traitance</t>
  </si>
  <si>
    <t>2201 Organisation de la MOP</t>
  </si>
  <si>
    <t>2202 Projets (aide à la mise en oeuvre du projet FEM)</t>
  </si>
  <si>
    <t>2204 Gibier d’eau international</t>
  </si>
  <si>
    <t>2205 Atelier sur les munitions au plomb (2003)</t>
  </si>
  <si>
    <t>2206 Stratégie de communication – 1ère phase</t>
  </si>
  <si>
    <t xml:space="preserve">2207 Atelier sur le Fuligule nyroca </t>
  </si>
  <si>
    <t xml:space="preserve">2208 Publication de l’atlas sur les échassiers </t>
  </si>
  <si>
    <t xml:space="preserve">2209 Analyse des bagues récupérées </t>
  </si>
  <si>
    <t xml:space="preserve">2210 Programme de baguage des oiseaux d’eau en Afrique </t>
  </si>
  <si>
    <t xml:space="preserve">2211 Recensement des oiseaux d’eau d’Afrique </t>
  </si>
  <si>
    <t xml:space="preserve">2212 Pêches maritimes </t>
  </si>
  <si>
    <t xml:space="preserve">2213 Échange d’approches traditionnelles de savoir-faire </t>
  </si>
  <si>
    <t xml:space="preserve">2214 Espèces invasives </t>
  </si>
  <si>
    <t xml:space="preserve">2215 Oiseaux d’eau vivant en colonies </t>
  </si>
  <si>
    <t xml:space="preserve">2216 Plan d’action international sur l’Iris chauve  </t>
  </si>
  <si>
    <t>2999 Total élément</t>
  </si>
  <si>
    <t>30 Formation et réunions</t>
  </si>
  <si>
    <t xml:space="preserve">3201 Formation du personnel </t>
  </si>
  <si>
    <t xml:space="preserve">3301 Réunion des Parties (30 part. x 3 jours) </t>
  </si>
  <si>
    <t xml:space="preserve">3302 Réunion du Comité technique (15 part.x 2 jours) </t>
  </si>
  <si>
    <t>3303 Réunion du Comité permanent (6 part.x 1 jour)</t>
  </si>
  <si>
    <t xml:space="preserve">3303 Réunions régionales </t>
  </si>
  <si>
    <t>3999 Total élément</t>
  </si>
  <si>
    <t>40      Matériel et locaux</t>
  </si>
  <si>
    <t xml:space="preserve">4101 Fournitures diverses de bureau </t>
  </si>
  <si>
    <t xml:space="preserve">4201 Équipement de bureau </t>
  </si>
  <si>
    <t>4301 Location et entretien</t>
  </si>
  <si>
    <t>4999 Total élément</t>
  </si>
  <si>
    <t>50       Divers</t>
  </si>
  <si>
    <t xml:space="preserve">5101 Utilisation/entretien des ordinateurs </t>
  </si>
  <si>
    <t xml:space="preserve">5102 Utilisation/entretien des photocopieuses </t>
  </si>
  <si>
    <t xml:space="preserve">5103 Utilisation/entretien – matériel divers </t>
  </si>
  <si>
    <t xml:space="preserve">5201 Production de documents (à l’extérieur) </t>
  </si>
  <si>
    <t>5202 Supports d’information</t>
  </si>
  <si>
    <t xml:space="preserve">5203 Références </t>
  </si>
  <si>
    <t>5301 Téléphone et télécopie</t>
  </si>
  <si>
    <t xml:space="preserve">5302 Frais postaux et divers </t>
  </si>
  <si>
    <t xml:space="preserve">5303 Frais bancaires </t>
  </si>
  <si>
    <t>5400 Représentation</t>
  </si>
  <si>
    <t>5999 Total élément</t>
  </si>
  <si>
    <t>2203 Développement du plan d’action 
        international par espèces</t>
  </si>
  <si>
    <t>2218 Conférence mondiale sur les oiseaux d’eau
        (Global Flyway Conference)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</si>
</sst>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* #,##0_-;_-* #,##0\-;_-* &quot;-&quot;_-;_-@_-"/>
    <numFmt numFmtId="176" formatCode="_-&quot;F&quot;\ * #,##0.00_-;_-&quot;F&quot;\ * #,##0.00\-;_-&quot;F&quot;\ * &quot;-&quot;??_-;_-@_-"/>
    <numFmt numFmtId="177" formatCode="_-* #,##0.00_-;_-* #,##0.00\-;_-* &quot;-&quot;??_-;_-@_-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#,##0.0"/>
    <numFmt numFmtId="183" formatCode="#,##0.000"/>
    <numFmt numFmtId="184" formatCode="0.000%"/>
    <numFmt numFmtId="185" formatCode="0.0%"/>
    <numFmt numFmtId="186" formatCode="0.0"/>
    <numFmt numFmtId="187" formatCode="_-* #,##0_-;_-* #,##0\-;_-* &quot;-&quot;??_-;_-@_-"/>
    <numFmt numFmtId="188" formatCode="_-* #,##0.0000_-;_-* #,##0.0000\-;_-* &quot;-&quot;??_-;_-@_-"/>
    <numFmt numFmtId="189" formatCode="_-* #,##0.000_-;_-* #,##0.000\-;_-* &quot;-&quot;??_-;_-@_-"/>
    <numFmt numFmtId="190" formatCode="#,##0.0000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_-* #,##0.0_-;_-* #,##0.0\-;_-* &quot;-&quot;??_-;_-@_-"/>
    <numFmt numFmtId="201" formatCode="_-* #,##0.00000_-;_-* #,##0.00000\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  <font>
      <i/>
      <sz val="10"/>
      <color indexed="10"/>
      <name val="Times New Roman"/>
      <family val="1"/>
    </font>
    <font>
      <i/>
      <sz val="10"/>
      <color indexed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1" xfId="0" applyAlignment="1">
      <alignment/>
    </xf>
    <xf numFmtId="0" fontId="1" fillId="0" borderId="1" xfId="0" applyFont="1" applyAlignment="1">
      <alignment/>
    </xf>
    <xf numFmtId="3" fontId="0" fillId="0" borderId="1" xfId="0" applyNumberFormat="1" applyAlignment="1">
      <alignment/>
    </xf>
    <xf numFmtId="0" fontId="4" fillId="0" borderId="1" xfId="0" applyFont="1" applyAlignment="1">
      <alignment/>
    </xf>
    <xf numFmtId="0" fontId="1" fillId="0" borderId="1" xfId="0" applyFont="1" applyAlignment="1">
      <alignment/>
    </xf>
    <xf numFmtId="0" fontId="0" fillId="0" borderId="1" xfId="0" applyFill="1" applyAlignment="1">
      <alignment/>
    </xf>
    <xf numFmtId="0" fontId="1" fillId="0" borderId="2" xfId="0" applyFont="1" applyBorder="1" applyAlignment="1">
      <alignment/>
    </xf>
    <xf numFmtId="0" fontId="6" fillId="0" borderId="1" xfId="0" applyFont="1" applyAlignment="1">
      <alignment/>
    </xf>
    <xf numFmtId="0" fontId="5" fillId="0" borderId="1" xfId="0" applyFont="1" applyAlignment="1">
      <alignment/>
    </xf>
    <xf numFmtId="0" fontId="6" fillId="0" borderId="1" xfId="0" applyFont="1" applyFill="1" applyAlignment="1">
      <alignment/>
    </xf>
    <xf numFmtId="3" fontId="6" fillId="0" borderId="1" xfId="0" applyNumberFormat="1" applyFon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1" xfId="0" applyFont="1" applyAlignment="1">
      <alignment/>
    </xf>
    <xf numFmtId="0" fontId="8" fillId="0" borderId="1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" xfId="0" applyFont="1" applyAlignment="1">
      <alignment/>
    </xf>
    <xf numFmtId="0" fontId="0" fillId="0" borderId="0" xfId="0" applyBorder="1" applyAlignment="1">
      <alignment/>
    </xf>
    <xf numFmtId="0" fontId="0" fillId="0" borderId="1" xfId="0" applyAlignment="1">
      <alignment horizontal="center"/>
    </xf>
    <xf numFmtId="0" fontId="12" fillId="0" borderId="1" xfId="0" applyFont="1" applyAlignment="1">
      <alignment/>
    </xf>
    <xf numFmtId="0" fontId="13" fillId="0" borderId="1" xfId="0" applyFont="1" applyAlignment="1">
      <alignment/>
    </xf>
    <xf numFmtId="0" fontId="13" fillId="0" borderId="1" xfId="0" applyFont="1" applyAlignment="1">
      <alignment horizontal="center"/>
    </xf>
    <xf numFmtId="0" fontId="14" fillId="0" borderId="1" xfId="0" applyFont="1" applyAlignment="1">
      <alignment/>
    </xf>
    <xf numFmtId="0" fontId="14" fillId="0" borderId="1" xfId="0" applyFont="1" applyAlignment="1">
      <alignment horizontal="center"/>
    </xf>
    <xf numFmtId="9" fontId="14" fillId="0" borderId="1" xfId="0" applyNumberFormat="1" applyFont="1" applyAlignment="1">
      <alignment horizontal="center"/>
    </xf>
    <xf numFmtId="0" fontId="14" fillId="0" borderId="1" xfId="0" applyNumberFormat="1" applyFont="1" applyAlignment="1">
      <alignment horizontal="center"/>
    </xf>
    <xf numFmtId="185" fontId="14" fillId="0" borderId="1" xfId="0" applyNumberFormat="1" applyFont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3" fontId="13" fillId="0" borderId="1" xfId="0" applyNumberFormat="1" applyFont="1" applyAlignment="1">
      <alignment horizontal="center"/>
    </xf>
    <xf numFmtId="1" fontId="13" fillId="0" borderId="1" xfId="0" applyNumberFormat="1" applyFont="1" applyAlignment="1">
      <alignment horizontal="center"/>
    </xf>
    <xf numFmtId="0" fontId="17" fillId="0" borderId="1" xfId="0" applyFont="1" applyAlignment="1">
      <alignment/>
    </xf>
    <xf numFmtId="0" fontId="18" fillId="0" borderId="1" xfId="0" applyFont="1" applyAlignment="1">
      <alignment/>
    </xf>
    <xf numFmtId="0" fontId="6" fillId="0" borderId="1" xfId="0" applyFont="1" applyFill="1" applyAlignment="1">
      <alignment horizontal="left"/>
    </xf>
    <xf numFmtId="0" fontId="0" fillId="0" borderId="1" xfId="0" applyFont="1" applyFill="1" applyAlignment="1">
      <alignment horizontal="left"/>
    </xf>
    <xf numFmtId="0" fontId="19" fillId="0" borderId="1" xfId="0" applyFont="1" applyAlignment="1">
      <alignment/>
    </xf>
    <xf numFmtId="3" fontId="7" fillId="0" borderId="1" xfId="0" applyNumberFormat="1" applyFont="1" applyAlignment="1">
      <alignment/>
    </xf>
    <xf numFmtId="0" fontId="20" fillId="0" borderId="1" xfId="0" applyFont="1" applyAlignment="1">
      <alignment/>
    </xf>
    <xf numFmtId="0" fontId="20" fillId="2" borderId="4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0" borderId="4" xfId="0" applyFont="1" applyBorder="1" applyAlignment="1">
      <alignment/>
    </xf>
    <xf numFmtId="0" fontId="20" fillId="0" borderId="7" xfId="0" applyFont="1" applyFill="1" applyBorder="1" applyAlignment="1">
      <alignment/>
    </xf>
    <xf numFmtId="187" fontId="5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187" fontId="5" fillId="0" borderId="1" xfId="15" applyNumberFormat="1" applyFont="1" applyBorder="1" applyAlignment="1">
      <alignment/>
    </xf>
    <xf numFmtId="0" fontId="22" fillId="0" borderId="9" xfId="0" applyFont="1" applyBorder="1" applyAlignment="1">
      <alignment/>
    </xf>
    <xf numFmtId="0" fontId="23" fillId="0" borderId="9" xfId="0" applyFont="1" applyBorder="1" applyAlignment="1">
      <alignment/>
    </xf>
    <xf numFmtId="187" fontId="23" fillId="0" borderId="1" xfId="15" applyNumberFormat="1" applyFont="1" applyBorder="1" applyAlignment="1">
      <alignment/>
    </xf>
    <xf numFmtId="187" fontId="2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87" fontId="5" fillId="0" borderId="6" xfId="15" applyNumberFormat="1" applyFont="1" applyBorder="1" applyAlignment="1">
      <alignment/>
    </xf>
    <xf numFmtId="0" fontId="5" fillId="0" borderId="7" xfId="0" applyFont="1" applyFill="1" applyBorder="1" applyAlignment="1">
      <alignment/>
    </xf>
    <xf numFmtId="187" fontId="0" fillId="0" borderId="1" xfId="0" applyNumberFormat="1" applyAlignment="1">
      <alignment/>
    </xf>
    <xf numFmtId="0" fontId="5" fillId="0" borderId="0" xfId="0" applyFont="1" applyFill="1" applyBorder="1" applyAlignment="1">
      <alignment/>
    </xf>
    <xf numFmtId="187" fontId="20" fillId="0" borderId="1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87" fontId="5" fillId="0" borderId="12" xfId="15" applyNumberFormat="1" applyFont="1" applyBorder="1" applyAlignment="1">
      <alignment/>
    </xf>
    <xf numFmtId="192" fontId="6" fillId="0" borderId="1" xfId="0" applyNumberFormat="1" applyFont="1" applyBorder="1" applyAlignment="1">
      <alignment/>
    </xf>
    <xf numFmtId="192" fontId="0" fillId="0" borderId="1" xfId="0" applyNumberFormat="1" applyAlignment="1">
      <alignment/>
    </xf>
    <xf numFmtId="192" fontId="20" fillId="2" borderId="13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 horizontal="right"/>
    </xf>
    <xf numFmtId="192" fontId="24" fillId="0" borderId="1" xfId="0" applyNumberFormat="1" applyFont="1" applyBorder="1" applyAlignment="1">
      <alignment/>
    </xf>
    <xf numFmtId="192" fontId="5" fillId="0" borderId="14" xfId="0" applyNumberFormat="1" applyFont="1" applyBorder="1" applyAlignment="1">
      <alignment/>
    </xf>
    <xf numFmtId="193" fontId="0" fillId="0" borderId="1" xfId="0" applyNumberFormat="1" applyAlignment="1">
      <alignment/>
    </xf>
    <xf numFmtId="193" fontId="20" fillId="2" borderId="5" xfId="0" applyNumberFormat="1" applyFont="1" applyFill="1" applyBorder="1" applyAlignment="1">
      <alignment horizontal="center"/>
    </xf>
    <xf numFmtId="193" fontId="6" fillId="0" borderId="1" xfId="0" applyNumberFormat="1" applyFont="1" applyBorder="1" applyAlignment="1">
      <alignment/>
    </xf>
    <xf numFmtId="0" fontId="24" fillId="0" borderId="1" xfId="0" applyFont="1" applyAlignment="1">
      <alignment/>
    </xf>
    <xf numFmtId="0" fontId="21" fillId="0" borderId="1" xfId="0" applyFont="1" applyAlignment="1">
      <alignment/>
    </xf>
    <xf numFmtId="0" fontId="23" fillId="0" borderId="1" xfId="0" applyFont="1" applyAlignment="1">
      <alignment/>
    </xf>
    <xf numFmtId="0" fontId="25" fillId="0" borderId="1" xfId="0" applyFont="1" applyAlignment="1">
      <alignment/>
    </xf>
    <xf numFmtId="0" fontId="26" fillId="0" borderId="1" xfId="0" applyFont="1" applyAlignment="1">
      <alignment/>
    </xf>
    <xf numFmtId="0" fontId="27" fillId="0" borderId="1" xfId="0" applyFont="1" applyAlignment="1">
      <alignment/>
    </xf>
    <xf numFmtId="0" fontId="0" fillId="0" borderId="1" xfId="0" applyFont="1" applyAlignment="1">
      <alignment/>
    </xf>
    <xf numFmtId="10" fontId="0" fillId="0" borderId="1" xfId="0" applyNumberFormat="1" applyAlignment="1">
      <alignment/>
    </xf>
    <xf numFmtId="193" fontId="24" fillId="0" borderId="1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3" borderId="1" xfId="0" applyFont="1" applyFill="1" applyAlignment="1">
      <alignment/>
    </xf>
    <xf numFmtId="0" fontId="10" fillId="3" borderId="1" xfId="0" applyFont="1" applyFill="1" applyAlignment="1">
      <alignment/>
    </xf>
    <xf numFmtId="0" fontId="11" fillId="3" borderId="1" xfId="0" applyFont="1" applyFill="1" applyAlignment="1">
      <alignment/>
    </xf>
    <xf numFmtId="0" fontId="1" fillId="3" borderId="1" xfId="0" applyFont="1" applyFill="1" applyAlignment="1">
      <alignment/>
    </xf>
    <xf numFmtId="0" fontId="4" fillId="0" borderId="1" xfId="0" applyFont="1" applyAlignment="1">
      <alignment horizontal="center"/>
    </xf>
    <xf numFmtId="0" fontId="29" fillId="0" borderId="1" xfId="0" applyFont="1" applyAlignment="1">
      <alignment/>
    </xf>
    <xf numFmtId="0" fontId="28" fillId="0" borderId="1" xfId="0" applyFont="1" applyFill="1" applyAlignment="1">
      <alignment/>
    </xf>
    <xf numFmtId="3" fontId="28" fillId="0" borderId="1" xfId="0" applyNumberFormat="1" applyFont="1" applyFill="1" applyAlignment="1">
      <alignment/>
    </xf>
    <xf numFmtId="0" fontId="30" fillId="0" borderId="1" xfId="0" applyFont="1" applyFill="1" applyAlignment="1">
      <alignment/>
    </xf>
    <xf numFmtId="0" fontId="28" fillId="0" borderId="1" xfId="0" applyFont="1" applyAlignment="1">
      <alignment/>
    </xf>
    <xf numFmtId="3" fontId="28" fillId="0" borderId="1" xfId="0" applyNumberFormat="1" applyFont="1" applyAlignment="1">
      <alignment horizontal="right"/>
    </xf>
    <xf numFmtId="3" fontId="28" fillId="0" borderId="1" xfId="0" applyNumberFormat="1" applyFont="1" applyAlignment="1">
      <alignment/>
    </xf>
    <xf numFmtId="0" fontId="30" fillId="0" borderId="1" xfId="0" applyFont="1" applyAlignment="1">
      <alignment/>
    </xf>
    <xf numFmtId="0" fontId="29" fillId="0" borderId="1" xfId="0" applyFont="1" applyFill="1" applyAlignment="1">
      <alignment/>
    </xf>
    <xf numFmtId="0" fontId="29" fillId="0" borderId="2" xfId="0" applyFont="1" applyBorder="1" applyAlignment="1">
      <alignment/>
    </xf>
    <xf numFmtId="3" fontId="29" fillId="0" borderId="2" xfId="0" applyNumberFormat="1" applyFont="1" applyBorder="1" applyAlignment="1">
      <alignment/>
    </xf>
    <xf numFmtId="3" fontId="30" fillId="0" borderId="1" xfId="0" applyNumberFormat="1" applyFont="1" applyAlignment="1">
      <alignment/>
    </xf>
    <xf numFmtId="0" fontId="29" fillId="2" borderId="1" xfId="0" applyFont="1" applyFill="1" applyAlignment="1">
      <alignment/>
    </xf>
    <xf numFmtId="0" fontId="29" fillId="0" borderId="1" xfId="0" applyFont="1" applyAlignment="1">
      <alignment horizontal="right"/>
    </xf>
    <xf numFmtId="0" fontId="28" fillId="2" borderId="1" xfId="0" applyFont="1" applyFill="1" applyAlignment="1">
      <alignment horizontal="right"/>
    </xf>
    <xf numFmtId="0" fontId="28" fillId="2" borderId="1" xfId="0" applyFont="1" applyFill="1" applyAlignment="1">
      <alignment/>
    </xf>
    <xf numFmtId="0" fontId="28" fillId="0" borderId="2" xfId="0" applyFont="1" applyBorder="1" applyAlignment="1">
      <alignment/>
    </xf>
    <xf numFmtId="3" fontId="28" fillId="0" borderId="2" xfId="0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0" fontId="29" fillId="2" borderId="1" xfId="0" applyFont="1" applyFill="1" applyAlignment="1">
      <alignment/>
    </xf>
    <xf numFmtId="3" fontId="29" fillId="2" borderId="1" xfId="0" applyNumberFormat="1" applyFont="1" applyFill="1" applyAlignment="1">
      <alignment/>
    </xf>
    <xf numFmtId="0" fontId="29" fillId="0" borderId="1" xfId="0" applyFont="1" applyAlignment="1">
      <alignment/>
    </xf>
    <xf numFmtId="0" fontId="28" fillId="0" borderId="1" xfId="0" applyFont="1" applyAlignment="1">
      <alignment horizontal="left"/>
    </xf>
    <xf numFmtId="0" fontId="28" fillId="0" borderId="3" xfId="0" applyFont="1" applyFill="1" applyBorder="1" applyAlignment="1">
      <alignment/>
    </xf>
    <xf numFmtId="3" fontId="28" fillId="0" borderId="3" xfId="0" applyNumberFormat="1" applyFont="1" applyFill="1" applyBorder="1" applyAlignment="1">
      <alignment/>
    </xf>
    <xf numFmtId="0" fontId="29" fillId="0" borderId="1" xfId="0" applyFont="1" applyFill="1" applyAlignment="1">
      <alignment horizontal="left"/>
    </xf>
    <xf numFmtId="0" fontId="28" fillId="0" borderId="15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" xfId="0" applyFont="1" applyFill="1" applyAlignment="1">
      <alignment horizontal="left"/>
    </xf>
    <xf numFmtId="3" fontId="28" fillId="0" borderId="1" xfId="0" applyNumberFormat="1" applyFont="1" applyFill="1" applyAlignment="1">
      <alignment horizontal="right"/>
    </xf>
    <xf numFmtId="0" fontId="29" fillId="2" borderId="1" xfId="0" applyFont="1" applyFill="1" applyAlignment="1">
      <alignment horizontal="left"/>
    </xf>
    <xf numFmtId="0" fontId="28" fillId="2" borderId="15" xfId="0" applyFont="1" applyFill="1" applyBorder="1" applyAlignment="1">
      <alignment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3" fontId="29" fillId="0" borderId="1" xfId="0" applyNumberFormat="1" applyFont="1" applyAlignment="1">
      <alignment/>
    </xf>
    <xf numFmtId="0" fontId="32" fillId="0" borderId="1" xfId="0" applyFont="1" applyAlignment="1">
      <alignment/>
    </xf>
    <xf numFmtId="3" fontId="32" fillId="0" borderId="1" xfId="0" applyNumberFormat="1" applyFont="1" applyAlignment="1">
      <alignment/>
    </xf>
    <xf numFmtId="0" fontId="33" fillId="0" borderId="1" xfId="0" applyFont="1" applyAlignment="1">
      <alignment/>
    </xf>
    <xf numFmtId="3" fontId="33" fillId="0" borderId="1" xfId="0" applyNumberFormat="1" applyFont="1" applyAlignment="1">
      <alignment/>
    </xf>
    <xf numFmtId="0" fontId="34" fillId="0" borderId="1" xfId="0" applyFont="1" applyAlignment="1">
      <alignment/>
    </xf>
    <xf numFmtId="3" fontId="34" fillId="0" borderId="1" xfId="0" applyNumberFormat="1" applyFont="1" applyAlignment="1">
      <alignment/>
    </xf>
    <xf numFmtId="182" fontId="34" fillId="0" borderId="1" xfId="0" applyNumberFormat="1" applyFont="1" applyAlignment="1">
      <alignment/>
    </xf>
    <xf numFmtId="0" fontId="29" fillId="0" borderId="4" xfId="0" applyFont="1" applyBorder="1" applyAlignment="1">
      <alignment/>
    </xf>
    <xf numFmtId="3" fontId="29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30" fillId="0" borderId="8" xfId="0" applyFont="1" applyBorder="1" applyAlignment="1">
      <alignment/>
    </xf>
    <xf numFmtId="0" fontId="5" fillId="2" borderId="8" xfId="0" applyFont="1" applyFill="1" applyBorder="1" applyAlignment="1">
      <alignment horizontal="center" vertical="center" textRotation="90" wrapText="1"/>
    </xf>
    <xf numFmtId="0" fontId="29" fillId="0" borderId="8" xfId="0" applyFont="1" applyBorder="1" applyAlignment="1">
      <alignment horizontal="right"/>
    </xf>
    <xf numFmtId="0" fontId="28" fillId="2" borderId="8" xfId="0" applyFont="1" applyFill="1" applyBorder="1" applyAlignment="1">
      <alignment/>
    </xf>
    <xf numFmtId="3" fontId="28" fillId="0" borderId="8" xfId="0" applyNumberFormat="1" applyFont="1" applyBorder="1" applyAlignment="1">
      <alignment/>
    </xf>
    <xf numFmtId="0" fontId="28" fillId="0" borderId="8" xfId="0" applyFont="1" applyBorder="1" applyAlignment="1">
      <alignment/>
    </xf>
    <xf numFmtId="3" fontId="29" fillId="0" borderId="17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9" fillId="2" borderId="8" xfId="0" applyNumberFormat="1" applyFont="1" applyFill="1" applyBorder="1" applyAlignment="1">
      <alignment/>
    </xf>
    <xf numFmtId="0" fontId="29" fillId="2" borderId="8" xfId="0" applyFont="1" applyFill="1" applyBorder="1" applyAlignment="1">
      <alignment/>
    </xf>
    <xf numFmtId="3" fontId="29" fillId="0" borderId="8" xfId="0" applyNumberFormat="1" applyFont="1" applyBorder="1" applyAlignment="1">
      <alignment/>
    </xf>
    <xf numFmtId="3" fontId="32" fillId="0" borderId="8" xfId="0" applyNumberFormat="1" applyFont="1" applyBorder="1" applyAlignment="1">
      <alignment/>
    </xf>
    <xf numFmtId="3" fontId="33" fillId="0" borderId="8" xfId="0" applyNumberFormat="1" applyFont="1" applyBorder="1" applyAlignment="1">
      <alignment/>
    </xf>
    <xf numFmtId="3" fontId="34" fillId="0" borderId="8" xfId="0" applyNumberFormat="1" applyFont="1" applyBorder="1" applyAlignment="1">
      <alignment/>
    </xf>
    <xf numFmtId="182" fontId="34" fillId="0" borderId="8" xfId="0" applyNumberFormat="1" applyFont="1" applyBorder="1" applyAlignment="1">
      <alignment/>
    </xf>
    <xf numFmtId="3" fontId="30" fillId="0" borderId="1" xfId="0" applyNumberFormat="1" applyFont="1" applyBorder="1" applyAlignment="1">
      <alignment/>
    </xf>
    <xf numFmtId="3" fontId="28" fillId="0" borderId="1" xfId="0" applyNumberFormat="1" applyFont="1" applyBorder="1" applyAlignment="1">
      <alignment/>
    </xf>
    <xf numFmtId="3" fontId="28" fillId="2" borderId="1" xfId="0" applyNumberFormat="1" applyFont="1" applyFill="1" applyBorder="1" applyAlignment="1">
      <alignment/>
    </xf>
    <xf numFmtId="3" fontId="28" fillId="0" borderId="1" xfId="0" applyNumberFormat="1" applyFont="1" applyFill="1" applyBorder="1" applyAlignment="1">
      <alignment/>
    </xf>
    <xf numFmtId="3" fontId="28" fillId="0" borderId="18" xfId="0" applyNumberFormat="1" applyFont="1" applyBorder="1" applyAlignment="1">
      <alignment/>
    </xf>
    <xf numFmtId="3" fontId="29" fillId="2" borderId="1" xfId="0" applyNumberFormat="1" applyFont="1" applyFill="1" applyBorder="1" applyAlignment="1">
      <alignment/>
    </xf>
    <xf numFmtId="3" fontId="28" fillId="0" borderId="1" xfId="0" applyNumberFormat="1" applyFont="1" applyFill="1" applyBorder="1" applyAlignment="1">
      <alignment horizontal="left"/>
    </xf>
    <xf numFmtId="3" fontId="29" fillId="0" borderId="1" xfId="0" applyNumberFormat="1" applyFont="1" applyBorder="1" applyAlignment="1">
      <alignment/>
    </xf>
    <xf numFmtId="3" fontId="32" fillId="0" borderId="1" xfId="0" applyNumberFormat="1" applyFont="1" applyBorder="1" applyAlignment="1">
      <alignment/>
    </xf>
    <xf numFmtId="3" fontId="33" fillId="0" borderId="1" xfId="0" applyNumberFormat="1" applyFont="1" applyBorder="1" applyAlignment="1">
      <alignment/>
    </xf>
    <xf numFmtId="3" fontId="34" fillId="0" borderId="1" xfId="0" applyNumberFormat="1" applyFont="1" applyBorder="1" applyAlignment="1">
      <alignment/>
    </xf>
    <xf numFmtId="0" fontId="35" fillId="0" borderId="1" xfId="0" applyFont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0" fillId="3" borderId="16" xfId="0" applyFont="1" applyFill="1" applyBorder="1" applyAlignment="1">
      <alignment/>
    </xf>
    <xf numFmtId="0" fontId="28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3" fontId="28" fillId="0" borderId="9" xfId="0" applyNumberFormat="1" applyFont="1" applyBorder="1" applyAlignment="1">
      <alignment/>
    </xf>
    <xf numFmtId="3" fontId="28" fillId="2" borderId="9" xfId="0" applyNumberFormat="1" applyFont="1" applyFill="1" applyBorder="1" applyAlignment="1">
      <alignment/>
    </xf>
    <xf numFmtId="3" fontId="28" fillId="0" borderId="9" xfId="0" applyNumberFormat="1" applyFont="1" applyFill="1" applyBorder="1" applyAlignment="1">
      <alignment/>
    </xf>
    <xf numFmtId="3" fontId="28" fillId="0" borderId="9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3" fontId="29" fillId="2" borderId="9" xfId="0" applyNumberFormat="1" applyFont="1" applyFill="1" applyBorder="1" applyAlignment="1">
      <alignment/>
    </xf>
    <xf numFmtId="3" fontId="28" fillId="0" borderId="7" xfId="0" applyNumberFormat="1" applyFont="1" applyFill="1" applyBorder="1" applyAlignment="1">
      <alignment/>
    </xf>
    <xf numFmtId="0" fontId="29" fillId="0" borderId="1" xfId="0" applyFont="1" applyAlignment="1">
      <alignment horizontal="right" shrinkToFit="1"/>
    </xf>
    <xf numFmtId="3" fontId="1" fillId="0" borderId="5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3" xfId="0" applyFont="1" applyBorder="1" applyAlignment="1">
      <alignment/>
    </xf>
    <xf numFmtId="3" fontId="28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28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22" xfId="0" applyFont="1" applyBorder="1" applyAlignment="1">
      <alignment/>
    </xf>
    <xf numFmtId="0" fontId="9" fillId="0" borderId="14" xfId="0" applyFont="1" applyBorder="1" applyAlignment="1">
      <alignment/>
    </xf>
    <xf numFmtId="3" fontId="28" fillId="0" borderId="9" xfId="0" applyNumberFormat="1" applyFont="1" applyFill="1" applyBorder="1" applyAlignment="1">
      <alignment horizontal="left"/>
    </xf>
    <xf numFmtId="3" fontId="30" fillId="0" borderId="23" xfId="0" applyNumberFormat="1" applyFont="1" applyBorder="1" applyAlignment="1">
      <alignment/>
    </xf>
    <xf numFmtId="3" fontId="28" fillId="0" borderId="7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5" fillId="2" borderId="1" xfId="0" applyFont="1" applyFill="1" applyBorder="1" applyAlignment="1">
      <alignment horizontal="center" vertical="center" textRotation="90" shrinkToFit="1"/>
    </xf>
    <xf numFmtId="0" fontId="5" fillId="2" borderId="1" xfId="0" applyFont="1" applyFill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shrinkToFit="1"/>
    </xf>
    <xf numFmtId="0" fontId="0" fillId="0" borderId="3" xfId="0" applyFont="1" applyBorder="1" applyAlignment="1">
      <alignment/>
    </xf>
    <xf numFmtId="3" fontId="5" fillId="2" borderId="9" xfId="0" applyNumberFormat="1" applyFont="1" applyFill="1" applyBorder="1" applyAlignment="1">
      <alignment horizontal="center" vertical="center" textRotation="90" shrinkToFit="1"/>
    </xf>
    <xf numFmtId="3" fontId="5" fillId="2" borderId="1" xfId="0" applyNumberFormat="1" applyFont="1" applyFill="1" applyBorder="1" applyAlignment="1">
      <alignment horizontal="center" vertical="center" textRotation="90" shrinkToFit="1"/>
    </xf>
    <xf numFmtId="0" fontId="29" fillId="0" borderId="24" xfId="0" applyFont="1" applyBorder="1" applyAlignment="1">
      <alignment/>
    </xf>
    <xf numFmtId="3" fontId="29" fillId="0" borderId="11" xfId="0" applyNumberFormat="1" applyFont="1" applyBorder="1" applyAlignment="1">
      <alignment/>
    </xf>
    <xf numFmtId="0" fontId="28" fillId="0" borderId="1" xfId="0" applyFont="1" applyBorder="1" applyAlignment="1">
      <alignment/>
    </xf>
    <xf numFmtId="0" fontId="31" fillId="0" borderId="0" xfId="0" applyFont="1" applyBorder="1" applyAlignment="1">
      <alignment/>
    </xf>
    <xf numFmtId="3" fontId="28" fillId="0" borderId="21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26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 vertical="center" textRotation="90" wrapText="1"/>
    </xf>
    <xf numFmtId="3" fontId="30" fillId="0" borderId="22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29" fillId="2" borderId="21" xfId="0" applyNumberFormat="1" applyFont="1" applyFill="1" applyBorder="1" applyAlignment="1">
      <alignment/>
    </xf>
    <xf numFmtId="3" fontId="28" fillId="0" borderId="26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3" fontId="31" fillId="0" borderId="28" xfId="0" applyNumberFormat="1" applyFont="1" applyBorder="1" applyAlignment="1">
      <alignment horizontal="center"/>
    </xf>
    <xf numFmtId="3" fontId="31" fillId="0" borderId="29" xfId="0" applyNumberFormat="1" applyFont="1" applyBorder="1" applyAlignment="1">
      <alignment horizontal="center"/>
    </xf>
    <xf numFmtId="3" fontId="31" fillId="0" borderId="30" xfId="0" applyNumberFormat="1" applyFont="1" applyBorder="1" applyAlignment="1">
      <alignment horizontal="center"/>
    </xf>
    <xf numFmtId="0" fontId="28" fillId="0" borderId="1" xfId="0" applyFont="1" applyFill="1" applyAlignment="1">
      <alignment horizontal="left" wrapText="1"/>
    </xf>
    <xf numFmtId="0" fontId="28" fillId="0" borderId="1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E12" sqref="E12"/>
    </sheetView>
  </sheetViews>
  <sheetFormatPr defaultColWidth="9.140625" defaultRowHeight="12.75"/>
  <cols>
    <col min="1" max="1" width="4.140625" style="7" customWidth="1"/>
    <col min="2" max="2" width="22.140625" style="7" customWidth="1"/>
    <col min="3" max="3" width="6.7109375" style="7" customWidth="1"/>
    <col min="4" max="5" width="6.140625" style="7" customWidth="1"/>
    <col min="6" max="9" width="9.140625" style="7" customWidth="1"/>
    <col min="10" max="10" width="20.7109375" style="7" customWidth="1"/>
    <col min="11" max="16384" width="9.140625" style="7" customWidth="1"/>
  </cols>
  <sheetData>
    <row r="1" spans="1:20" ht="12.75">
      <c r="A1" s="35" t="s">
        <v>32</v>
      </c>
      <c r="B1" s="3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.75">
      <c r="A3" s="13"/>
      <c r="B3" s="13"/>
      <c r="C3" s="13">
        <v>2003</v>
      </c>
      <c r="D3" s="13">
        <v>2004</v>
      </c>
      <c r="E3" s="13">
        <v>2005</v>
      </c>
      <c r="F3" s="13" t="s">
        <v>33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>
        <v>1201</v>
      </c>
      <c r="B4" s="13" t="s">
        <v>34</v>
      </c>
      <c r="C4" s="36">
        <v>10000</v>
      </c>
      <c r="D4" s="36">
        <v>10000</v>
      </c>
      <c r="E4" s="36">
        <v>20000</v>
      </c>
      <c r="F4" s="13" t="s">
        <v>72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/>
      <c r="B5" s="13"/>
      <c r="C5" s="36"/>
      <c r="D5" s="36"/>
      <c r="E5" s="36"/>
      <c r="F5" s="13" t="s">
        <v>73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2.75">
      <c r="A6" s="13">
        <v>1202</v>
      </c>
      <c r="B6" s="13" t="s">
        <v>35</v>
      </c>
      <c r="C6" s="36">
        <v>15000</v>
      </c>
      <c r="D6" s="36">
        <v>15000</v>
      </c>
      <c r="E6" s="36">
        <v>30000</v>
      </c>
      <c r="F6" s="13" t="s">
        <v>36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13">
        <v>1203</v>
      </c>
      <c r="B7" s="13" t="s">
        <v>37</v>
      </c>
      <c r="C7" s="36">
        <v>5000</v>
      </c>
      <c r="D7" s="36">
        <v>5000</v>
      </c>
      <c r="E7" s="36">
        <v>5000</v>
      </c>
      <c r="F7" s="13" t="s">
        <v>74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13"/>
      <c r="B8" s="13"/>
      <c r="C8" s="36"/>
      <c r="D8" s="36"/>
      <c r="E8" s="36"/>
      <c r="F8" s="13" t="s">
        <v>75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3">
        <v>1204</v>
      </c>
      <c r="B9" s="13" t="s">
        <v>82</v>
      </c>
      <c r="C9" s="13"/>
      <c r="D9" s="13"/>
      <c r="E9" s="36">
        <v>12500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>
      <c r="A10" s="13">
        <v>1205</v>
      </c>
      <c r="B10" s="13" t="s">
        <v>38</v>
      </c>
      <c r="C10" s="36">
        <v>12500</v>
      </c>
      <c r="D10" s="36">
        <v>12500</v>
      </c>
      <c r="E10" s="36">
        <v>45000</v>
      </c>
      <c r="F10" s="13" t="s">
        <v>39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2.75">
      <c r="A11" s="13">
        <v>1220</v>
      </c>
      <c r="B11" s="13" t="s">
        <v>40</v>
      </c>
      <c r="C11" s="36">
        <v>25000</v>
      </c>
      <c r="D11" s="36">
        <v>25000</v>
      </c>
      <c r="E11" s="36">
        <v>50000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2.75">
      <c r="A12" s="13">
        <v>1221</v>
      </c>
      <c r="B12" s="13" t="s">
        <v>41</v>
      </c>
      <c r="C12" s="36">
        <v>15000</v>
      </c>
      <c r="D12" s="36">
        <v>15000</v>
      </c>
      <c r="E12" s="36">
        <v>15000</v>
      </c>
      <c r="F12" s="13" t="s">
        <v>79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ht="12.75">
      <c r="F13" s="7" t="s">
        <v>76</v>
      </c>
    </row>
    <row r="14" spans="1:20" ht="12.75">
      <c r="A14" s="13">
        <v>1222</v>
      </c>
      <c r="B14" s="13" t="s">
        <v>42</v>
      </c>
      <c r="C14" s="36">
        <v>25000</v>
      </c>
      <c r="D14" s="36">
        <v>25000</v>
      </c>
      <c r="E14" s="36">
        <v>25000</v>
      </c>
      <c r="F14" s="13" t="s">
        <v>77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ht="12.75">
      <c r="F15" s="7" t="s">
        <v>78</v>
      </c>
    </row>
  </sheetData>
  <printOptions/>
  <pageMargins left="0.44" right="0.42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O9" sqref="O9"/>
    </sheetView>
  </sheetViews>
  <sheetFormatPr defaultColWidth="9.140625" defaultRowHeight="12.75"/>
  <cols>
    <col min="1" max="1" width="15.140625" style="0" customWidth="1"/>
    <col min="2" max="2" width="14.00390625" style="0" customWidth="1"/>
    <col min="3" max="3" width="4.421875" style="19" customWidth="1"/>
    <col min="4" max="4" width="5.140625" style="19" customWidth="1"/>
    <col min="5" max="5" width="3.421875" style="19" customWidth="1"/>
    <col min="6" max="6" width="4.421875" style="19" customWidth="1"/>
    <col min="7" max="7" width="6.00390625" style="19" customWidth="1"/>
    <col min="8" max="8" width="9.140625" style="19" customWidth="1"/>
    <col min="9" max="9" width="7.421875" style="19" customWidth="1"/>
    <col min="10" max="10" width="7.00390625" style="19" customWidth="1"/>
    <col min="11" max="11" width="6.7109375" style="19" customWidth="1"/>
    <col min="12" max="12" width="7.28125" style="19" customWidth="1"/>
    <col min="13" max="13" width="6.7109375" style="19" customWidth="1"/>
    <col min="14" max="14" width="8.28125" style="19" customWidth="1"/>
    <col min="15" max="15" width="8.00390625" style="19" customWidth="1"/>
  </cols>
  <sheetData>
    <row r="1" spans="1:15" s="21" customFormat="1" ht="18">
      <c r="A1" s="20" t="s">
        <v>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s="21" customFormat="1" ht="12.7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s="23" customFormat="1" ht="13.5">
      <c r="C3" s="24"/>
      <c r="D3" s="24"/>
      <c r="E3" s="24"/>
      <c r="F3" s="24"/>
      <c r="G3" s="24"/>
      <c r="H3" s="25">
        <v>0.12</v>
      </c>
      <c r="I3" s="24" t="s">
        <v>12</v>
      </c>
      <c r="J3" s="24" t="s">
        <v>13</v>
      </c>
      <c r="K3" s="24" t="s">
        <v>15</v>
      </c>
      <c r="L3" s="24" t="s">
        <v>17</v>
      </c>
      <c r="M3" s="24" t="s">
        <v>19</v>
      </c>
      <c r="N3" s="25">
        <v>0.1</v>
      </c>
      <c r="O3" s="24" t="s">
        <v>2</v>
      </c>
    </row>
    <row r="4" spans="1:15" s="23" customFormat="1" ht="17.25" customHeight="1">
      <c r="A4" s="23" t="s">
        <v>4</v>
      </c>
      <c r="B4" s="23" t="s">
        <v>6</v>
      </c>
      <c r="C4" s="24" t="s">
        <v>8</v>
      </c>
      <c r="D4" s="24" t="s">
        <v>9</v>
      </c>
      <c r="E4" s="24" t="s">
        <v>23</v>
      </c>
      <c r="F4" s="24" t="s">
        <v>24</v>
      </c>
      <c r="G4" s="24" t="s">
        <v>25</v>
      </c>
      <c r="H4" s="26" t="s">
        <v>11</v>
      </c>
      <c r="I4" s="27">
        <v>0.158</v>
      </c>
      <c r="J4" s="28" t="s">
        <v>14</v>
      </c>
      <c r="K4" s="28" t="s">
        <v>16</v>
      </c>
      <c r="L4" s="28" t="s">
        <v>18</v>
      </c>
      <c r="M4" s="28" t="s">
        <v>20</v>
      </c>
      <c r="N4" s="24" t="s">
        <v>21</v>
      </c>
      <c r="O4" s="24" t="s">
        <v>22</v>
      </c>
    </row>
    <row r="5" spans="1:15" s="21" customFormat="1" ht="12.75">
      <c r="A5" s="21" t="s">
        <v>5</v>
      </c>
      <c r="B5" s="21" t="s">
        <v>7</v>
      </c>
      <c r="C5" s="22">
        <v>1101</v>
      </c>
      <c r="D5" s="22" t="s">
        <v>10</v>
      </c>
      <c r="E5" s="22">
        <v>6</v>
      </c>
      <c r="F5" s="22" t="s">
        <v>26</v>
      </c>
      <c r="G5" s="29">
        <v>65688</v>
      </c>
      <c r="H5" s="30">
        <f>SUM(G5*12%)</f>
        <v>7883</v>
      </c>
      <c r="I5" s="30">
        <f>SUM(G5*15.8%)</f>
        <v>10379</v>
      </c>
      <c r="J5" s="22">
        <v>300</v>
      </c>
      <c r="K5" s="29">
        <v>3460</v>
      </c>
      <c r="L5" s="29">
        <v>20000</v>
      </c>
      <c r="M5" s="29">
        <v>1500</v>
      </c>
      <c r="N5" s="30">
        <f>SUM(G5:M5)*10%</f>
        <v>10921</v>
      </c>
      <c r="O5" s="29">
        <f>SUM(G5:N5)</f>
        <v>120131</v>
      </c>
    </row>
    <row r="6" spans="1:15" s="21" customFormat="1" ht="12.75">
      <c r="A6" s="21" t="s">
        <v>27</v>
      </c>
      <c r="B6" s="21" t="s">
        <v>28</v>
      </c>
      <c r="C6" s="22">
        <v>1102</v>
      </c>
      <c r="D6" s="22" t="s">
        <v>29</v>
      </c>
      <c r="E6" s="22">
        <v>3</v>
      </c>
      <c r="F6" s="22" t="s">
        <v>26</v>
      </c>
      <c r="G6" s="29">
        <v>43415</v>
      </c>
      <c r="H6" s="30">
        <f>SUM(G6*12%)</f>
        <v>5210</v>
      </c>
      <c r="I6" s="30">
        <f>SUM(G6*15.8%)</f>
        <v>6860</v>
      </c>
      <c r="J6" s="22">
        <v>150</v>
      </c>
      <c r="K6" s="29">
        <v>3460</v>
      </c>
      <c r="L6" s="29">
        <v>20000</v>
      </c>
      <c r="M6" s="29">
        <v>1500</v>
      </c>
      <c r="N6" s="30">
        <f>SUM(G6:M6)*10%</f>
        <v>8060</v>
      </c>
      <c r="O6" s="29">
        <f>SUM(G6:N6)</f>
        <v>88655</v>
      </c>
    </row>
    <row r="7" spans="1:15" s="21" customFormat="1" ht="12.75">
      <c r="A7" s="21" t="s">
        <v>31</v>
      </c>
      <c r="B7" s="21" t="s">
        <v>7</v>
      </c>
      <c r="C7" s="22">
        <v>1103</v>
      </c>
      <c r="D7" s="22" t="s">
        <v>29</v>
      </c>
      <c r="E7" s="22">
        <v>1</v>
      </c>
      <c r="F7" s="22" t="s">
        <v>30</v>
      </c>
      <c r="G7" s="22"/>
      <c r="H7" s="22"/>
      <c r="I7" s="22"/>
      <c r="J7" s="22"/>
      <c r="K7" s="22"/>
      <c r="L7" s="22"/>
      <c r="M7" s="22"/>
      <c r="N7" s="22"/>
      <c r="O7" s="22"/>
    </row>
    <row r="8" spans="1:15" s="21" customFormat="1" ht="12.75">
      <c r="A8" s="21" t="s">
        <v>53</v>
      </c>
      <c r="B8" s="21" t="s">
        <v>7</v>
      </c>
      <c r="C8" s="22">
        <v>1301</v>
      </c>
      <c r="D8" s="22" t="s">
        <v>120</v>
      </c>
      <c r="E8" s="22">
        <v>5</v>
      </c>
      <c r="F8" s="22" t="s">
        <v>26</v>
      </c>
      <c r="G8" s="29">
        <v>28924</v>
      </c>
      <c r="H8" s="22"/>
      <c r="I8" s="30">
        <f>SUM(G8*15.8%)</f>
        <v>4570</v>
      </c>
      <c r="J8" s="22">
        <v>780</v>
      </c>
      <c r="K8" s="29">
        <v>2428</v>
      </c>
      <c r="L8" s="22"/>
      <c r="M8" s="22"/>
      <c r="N8" s="30">
        <f>SUM(G8:M8)*10%</f>
        <v>3670</v>
      </c>
      <c r="O8" s="29">
        <f>SUM(G8:N8)</f>
        <v>40372</v>
      </c>
    </row>
    <row r="9" spans="1:15" s="21" customFormat="1" ht="12" customHeight="1">
      <c r="A9" s="21" t="s">
        <v>53</v>
      </c>
      <c r="B9" s="21" t="s">
        <v>7</v>
      </c>
      <c r="C9" s="22">
        <v>1301</v>
      </c>
      <c r="D9" s="22" t="s">
        <v>128</v>
      </c>
      <c r="E9" s="22">
        <v>3</v>
      </c>
      <c r="F9" s="22" t="s">
        <v>26</v>
      </c>
      <c r="G9" s="29">
        <v>30634</v>
      </c>
      <c r="H9" s="22"/>
      <c r="I9" s="30">
        <f>SUM(G9*15.8%)</f>
        <v>4840</v>
      </c>
      <c r="J9" s="22">
        <v>780</v>
      </c>
      <c r="K9" s="22">
        <v>2428</v>
      </c>
      <c r="L9" s="22"/>
      <c r="M9" s="22"/>
      <c r="N9" s="30">
        <f>SUM(G9:M9)*10%</f>
        <v>3868</v>
      </c>
      <c r="O9" s="29">
        <f>SUM(G9:N9)</f>
        <v>42550</v>
      </c>
    </row>
    <row r="10" spans="3:15" s="21" customFormat="1" ht="12.7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3:15" s="21" customFormat="1" ht="12.7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3:15" s="21" customFormat="1" ht="12.7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3:15" s="21" customFormat="1" ht="12.7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3:15" s="21" customFormat="1" ht="12.7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3:15" s="21" customFormat="1" ht="12.7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3:15" s="21" customFormat="1" ht="12.7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3:15" s="21" customFormat="1" ht="12.7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3:15" s="21" customFormat="1" ht="12.7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3:15" s="21" customFormat="1" ht="12.7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3:15" s="21" customFormat="1" ht="12.7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3:15" s="21" customFormat="1" ht="12.7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3:15" s="21" customFormat="1" ht="12.7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3:15" s="21" customFormat="1" ht="12.7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3:15" s="21" customFormat="1" ht="12.7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3:15" s="21" customFormat="1" ht="12.7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3:15" s="21" customFormat="1" ht="12.7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3:15" s="21" customFormat="1" ht="12.7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3:15" s="21" customFormat="1" ht="12.7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3:15" s="21" customFormat="1" ht="12.7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3:15" s="21" customFormat="1" ht="12.7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3:15" s="21" customFormat="1" ht="12.7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3:15" s="21" customFormat="1" ht="12.7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3:15" s="21" customFormat="1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3:15" s="21" customFormat="1" ht="12.7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3:15" s="21" customFormat="1" ht="12.7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3:15" s="21" customFormat="1" ht="12.7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3:15" s="21" customFormat="1" ht="12.7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3:15" s="21" customFormat="1" ht="12.7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3:15" s="21" customFormat="1" ht="12.7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3:15" s="21" customFormat="1" ht="12.7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3:15" s="21" customFormat="1" ht="12.7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3:15" s="21" customFormat="1" ht="12.7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3:15" s="21" customFormat="1" ht="12.7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3:15" s="21" customFormat="1" ht="12.7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3:15" s="21" customFormat="1" ht="12.7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3:15" s="21" customFormat="1" ht="12.7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3:15" s="21" customFormat="1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3:15" s="21" customFormat="1" ht="12.7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3:15" s="21" customFormat="1" ht="12.7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3:15" s="21" customFormat="1" ht="12.7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3:15" s="21" customFormat="1" ht="12.7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3:15" s="21" customFormat="1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3:15" s="21" customFormat="1" ht="12.7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3:15" s="21" customFormat="1" ht="12.7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3:15" s="21" customFormat="1" ht="12.7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3:15" s="21" customFormat="1" ht="12.7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</sheetData>
  <printOptions/>
  <pageMargins left="0.44" right="0.37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0" sqref="A10"/>
    </sheetView>
  </sheetViews>
  <sheetFormatPr defaultColWidth="9.140625" defaultRowHeight="12.75"/>
  <cols>
    <col min="3" max="3" width="17.57421875" style="0" customWidth="1"/>
    <col min="4" max="4" width="17.421875" style="0" customWidth="1"/>
    <col min="5" max="5" width="13.8515625" style="0" customWidth="1"/>
    <col min="6" max="6" width="13.7109375" style="0" customWidth="1"/>
  </cols>
  <sheetData>
    <row r="1" s="7" customFormat="1" ht="14.25" customHeight="1"/>
    <row r="2" s="31" customFormat="1" ht="14.25" customHeight="1">
      <c r="A2" s="31" t="s">
        <v>52</v>
      </c>
    </row>
    <row r="3" s="31" customFormat="1" ht="14.25" customHeight="1"/>
    <row r="4" spans="3:6" s="7" customFormat="1" ht="15" customHeight="1">
      <c r="C4" s="7" t="s">
        <v>54</v>
      </c>
      <c r="D4" s="7" t="s">
        <v>55</v>
      </c>
      <c r="E4" s="7" t="s">
        <v>56</v>
      </c>
      <c r="F4" s="7" t="s">
        <v>1</v>
      </c>
    </row>
    <row r="5" spans="1:6" s="7" customFormat="1" ht="14.25" customHeight="1">
      <c r="A5" s="7" t="s">
        <v>5</v>
      </c>
      <c r="C5" s="7">
        <v>400</v>
      </c>
      <c r="D5" s="7">
        <v>400</v>
      </c>
      <c r="E5" s="7">
        <v>500</v>
      </c>
      <c r="F5" s="7">
        <f>SUM(C5:E5)</f>
        <v>1300</v>
      </c>
    </row>
    <row r="6" spans="1:6" s="7" customFormat="1" ht="14.25" customHeight="1">
      <c r="A6" s="7" t="s">
        <v>43</v>
      </c>
      <c r="C6" s="7">
        <v>400</v>
      </c>
      <c r="D6" s="7">
        <v>400</v>
      </c>
      <c r="E6" s="7">
        <v>500</v>
      </c>
      <c r="F6" s="7">
        <f>SUM(C6:E6)</f>
        <v>1300</v>
      </c>
    </row>
    <row r="7" spans="1:6" s="7" customFormat="1" ht="14.25" customHeight="1">
      <c r="A7" s="7" t="s">
        <v>53</v>
      </c>
      <c r="C7" s="7">
        <v>400</v>
      </c>
      <c r="D7" s="7">
        <v>400</v>
      </c>
      <c r="E7" s="7">
        <v>200</v>
      </c>
      <c r="F7" s="7">
        <f>SUM(C7:E7)</f>
        <v>1000</v>
      </c>
    </row>
    <row r="8" s="7" customFormat="1" ht="14.25" customHeight="1"/>
    <row r="9" spans="1:6" s="7" customFormat="1" ht="14.25" customHeight="1">
      <c r="A9" s="7" t="s">
        <v>1</v>
      </c>
      <c r="F9" s="7">
        <f>SUM(F5:F8)</f>
        <v>3600</v>
      </c>
    </row>
    <row r="10" s="7" customFormat="1" ht="14.25" customHeight="1"/>
    <row r="11" s="7" customFormat="1" ht="14.25" customHeight="1">
      <c r="A11" s="7" t="s">
        <v>57</v>
      </c>
    </row>
    <row r="12" s="7" customFormat="1" ht="14.25" customHeight="1">
      <c r="A12" s="7" t="s">
        <v>58</v>
      </c>
    </row>
    <row r="13" s="7" customFormat="1" ht="14.25" customHeight="1">
      <c r="A13" s="7" t="s">
        <v>59</v>
      </c>
    </row>
    <row r="14" s="7" customFormat="1" ht="14.25" customHeight="1">
      <c r="K14" s="32"/>
    </row>
    <row r="15" s="7" customFormat="1" ht="14.25" customHeight="1"/>
    <row r="16" s="7" customFormat="1" ht="14.25" customHeight="1"/>
    <row r="17" s="7" customFormat="1" ht="14.25" customHeight="1"/>
    <row r="18" s="7" customFormat="1" ht="14.25" customHeight="1"/>
    <row r="19" s="7" customFormat="1" ht="14.25" customHeight="1"/>
    <row r="20" s="7" customFormat="1" ht="14.25" customHeight="1"/>
    <row r="21" s="7" customFormat="1" ht="14.25" customHeight="1"/>
    <row r="22" s="7" customFormat="1" ht="14.25" customHeight="1"/>
    <row r="23" s="7" customFormat="1" ht="14.25" customHeight="1"/>
    <row r="24" s="7" customFormat="1" ht="14.25" customHeight="1"/>
    <row r="25" s="7" customFormat="1" ht="14.25" customHeight="1"/>
    <row r="26" s="7" customFormat="1" ht="14.25" customHeight="1"/>
    <row r="27" s="7" customFormat="1" ht="14.25" customHeight="1"/>
    <row r="28" s="7" customFormat="1" ht="14.25" customHeight="1"/>
    <row r="29" s="7" customFormat="1" ht="14.25" customHeight="1"/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B1">
      <selection activeCell="F9" sqref="F9"/>
    </sheetView>
  </sheetViews>
  <sheetFormatPr defaultColWidth="9.140625" defaultRowHeight="12.75"/>
  <cols>
    <col min="2" max="2" width="42.7109375" style="0" customWidth="1"/>
  </cols>
  <sheetData>
    <row r="1" s="7" customFormat="1" ht="12.75"/>
    <row r="2" spans="1:6" s="7" customFormat="1" ht="18.75">
      <c r="A2" s="31" t="s">
        <v>44</v>
      </c>
      <c r="B2" s="8"/>
      <c r="C2" s="8">
        <v>2003</v>
      </c>
      <c r="D2" s="8">
        <v>2004</v>
      </c>
      <c r="E2" s="8">
        <v>2005</v>
      </c>
      <c r="F2" s="7" t="s">
        <v>33</v>
      </c>
    </row>
    <row r="3" s="7" customFormat="1" ht="12.75"/>
    <row r="4" spans="1:6" s="7" customFormat="1" ht="12.75">
      <c r="A4" s="7">
        <v>3301</v>
      </c>
      <c r="B4" s="7" t="s">
        <v>45</v>
      </c>
      <c r="E4" s="10">
        <v>90000</v>
      </c>
      <c r="F4" s="7" t="s">
        <v>122</v>
      </c>
    </row>
    <row r="5" spans="2:6" s="7" customFormat="1" ht="12.75">
      <c r="B5" s="7" t="s">
        <v>123</v>
      </c>
      <c r="F5" s="7" t="s">
        <v>121</v>
      </c>
    </row>
    <row r="6" spans="1:2" s="7" customFormat="1" ht="12.75">
      <c r="A6" s="7">
        <v>3302</v>
      </c>
      <c r="B6" s="7" t="s">
        <v>46</v>
      </c>
    </row>
    <row r="7" spans="2:11" s="7" customFormat="1" ht="12.75">
      <c r="B7" s="7" t="s">
        <v>51</v>
      </c>
      <c r="C7" s="10">
        <v>30000</v>
      </c>
      <c r="D7" s="10">
        <v>30000</v>
      </c>
      <c r="E7" s="10">
        <v>30000</v>
      </c>
      <c r="F7" s="7" t="s">
        <v>49</v>
      </c>
      <c r="I7" s="7" t="s">
        <v>124</v>
      </c>
      <c r="K7" s="10" t="s">
        <v>125</v>
      </c>
    </row>
    <row r="8" spans="1:5" s="7" customFormat="1" ht="12.75">
      <c r="A8" s="7">
        <v>3303</v>
      </c>
      <c r="B8" s="7" t="s">
        <v>118</v>
      </c>
      <c r="C8" s="10"/>
      <c r="D8" s="10"/>
      <c r="E8" s="10"/>
    </row>
    <row r="9" spans="2:6" s="7" customFormat="1" ht="12.75">
      <c r="B9" s="7" t="s">
        <v>127</v>
      </c>
      <c r="C9" s="10">
        <v>15000</v>
      </c>
      <c r="D9" s="10">
        <v>15000</v>
      </c>
      <c r="E9" s="10">
        <v>15000</v>
      </c>
      <c r="F9" s="7" t="s">
        <v>126</v>
      </c>
    </row>
    <row r="10" spans="1:2" s="7" customFormat="1" ht="12.75">
      <c r="A10" s="7">
        <v>3304</v>
      </c>
      <c r="B10" s="7" t="s">
        <v>47</v>
      </c>
    </row>
    <row r="11" spans="2:6" s="7" customFormat="1" ht="12.75">
      <c r="B11" s="7" t="s">
        <v>50</v>
      </c>
      <c r="C11" s="10">
        <v>30000</v>
      </c>
      <c r="D11" s="10">
        <v>30000</v>
      </c>
      <c r="E11" s="10">
        <v>30000</v>
      </c>
      <c r="F11" s="7" t="s">
        <v>80</v>
      </c>
    </row>
    <row r="12" spans="3:6" s="7" customFormat="1" ht="12.75">
      <c r="C12" s="10"/>
      <c r="D12" s="10"/>
      <c r="E12" s="10"/>
      <c r="F12" s="7" t="s">
        <v>81</v>
      </c>
    </row>
    <row r="13" spans="1:5" s="7" customFormat="1" ht="12.75">
      <c r="A13" s="7">
        <v>3304</v>
      </c>
      <c r="B13" s="7" t="s">
        <v>48</v>
      </c>
      <c r="C13" s="10">
        <v>15000</v>
      </c>
      <c r="D13" s="10">
        <v>15000</v>
      </c>
      <c r="E13" s="10">
        <v>15000</v>
      </c>
    </row>
    <row r="14" s="7" customFormat="1" ht="12.75"/>
    <row r="15" s="7" customFormat="1" ht="12.75"/>
    <row r="16" s="7" customFormat="1" ht="12.75"/>
    <row r="17" s="7" customFormat="1" ht="12.75"/>
    <row r="18" s="7" customFormat="1" ht="12.75"/>
    <row r="19" s="7" customFormat="1" ht="12.75"/>
    <row r="20" s="7" customFormat="1" ht="12.75"/>
    <row r="21" s="7" customFormat="1" ht="12.75"/>
    <row r="22" s="7" customFormat="1" ht="12.75"/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1" sqref="A11:IV11"/>
    </sheetView>
  </sheetViews>
  <sheetFormatPr defaultColWidth="9.140625" defaultRowHeight="12.75"/>
  <cols>
    <col min="1" max="1" width="18.421875" style="0" customWidth="1"/>
    <col min="2" max="2" width="14.140625" style="0" customWidth="1"/>
    <col min="3" max="3" width="14.7109375" style="0" customWidth="1"/>
    <col min="4" max="4" width="14.140625" style="0" customWidth="1"/>
  </cols>
  <sheetData>
    <row r="1" ht="12.75">
      <c r="A1" t="s">
        <v>60</v>
      </c>
    </row>
    <row r="3" spans="2:7" ht="12.75">
      <c r="B3" t="s">
        <v>65</v>
      </c>
      <c r="C3" t="s">
        <v>66</v>
      </c>
      <c r="D3" t="s">
        <v>67</v>
      </c>
      <c r="E3">
        <v>2003</v>
      </c>
      <c r="F3">
        <v>2004</v>
      </c>
      <c r="G3">
        <v>2005</v>
      </c>
    </row>
    <row r="5" spans="1:7" ht="12.75">
      <c r="A5" t="s">
        <v>61</v>
      </c>
      <c r="B5" t="s">
        <v>61</v>
      </c>
      <c r="C5">
        <v>1500</v>
      </c>
      <c r="D5">
        <v>4</v>
      </c>
      <c r="E5">
        <v>1500</v>
      </c>
      <c r="F5">
        <v>1500</v>
      </c>
      <c r="G5">
        <v>3000</v>
      </c>
    </row>
    <row r="6" spans="2:7" ht="12.75">
      <c r="B6" t="s">
        <v>62</v>
      </c>
      <c r="C6">
        <v>650</v>
      </c>
      <c r="D6">
        <v>3</v>
      </c>
      <c r="E6">
        <v>650</v>
      </c>
      <c r="F6">
        <v>650</v>
      </c>
      <c r="G6">
        <v>650</v>
      </c>
    </row>
    <row r="7" spans="2:7" ht="12.75">
      <c r="B7" t="s">
        <v>63</v>
      </c>
      <c r="C7">
        <v>500</v>
      </c>
      <c r="D7">
        <v>5</v>
      </c>
      <c r="E7">
        <v>500</v>
      </c>
      <c r="F7">
        <v>500</v>
      </c>
      <c r="G7">
        <v>1000</v>
      </c>
    </row>
    <row r="8" spans="2:7" ht="12.75">
      <c r="B8" t="s">
        <v>70</v>
      </c>
      <c r="C8">
        <v>700</v>
      </c>
      <c r="D8">
        <v>1</v>
      </c>
      <c r="E8">
        <v>700</v>
      </c>
      <c r="F8">
        <v>0</v>
      </c>
      <c r="G8">
        <v>0</v>
      </c>
    </row>
    <row r="9" spans="2:7" ht="12.75">
      <c r="B9" t="s">
        <v>64</v>
      </c>
      <c r="C9">
        <v>1000</v>
      </c>
      <c r="D9">
        <v>5</v>
      </c>
      <c r="E9">
        <v>1000</v>
      </c>
      <c r="F9">
        <v>1000</v>
      </c>
      <c r="G9">
        <v>2000</v>
      </c>
    </row>
    <row r="13" spans="1:7" ht="12.75">
      <c r="A13" t="s">
        <v>1</v>
      </c>
      <c r="E13">
        <f>SUM(E5:E11)</f>
        <v>4350</v>
      </c>
      <c r="F13">
        <f>SUM(F5:F11)</f>
        <v>3650</v>
      </c>
      <c r="G13">
        <f>SUM(G5:G11)</f>
        <v>6650</v>
      </c>
    </row>
    <row r="16" ht="12.75">
      <c r="A16" t="s">
        <v>68</v>
      </c>
    </row>
    <row r="17" ht="12.75">
      <c r="A17" t="s">
        <v>71</v>
      </c>
    </row>
    <row r="18" ht="12.75">
      <c r="A18" t="s">
        <v>69</v>
      </c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F41" sqref="A1:F41"/>
    </sheetView>
  </sheetViews>
  <sheetFormatPr defaultColWidth="9.140625" defaultRowHeight="12.75"/>
  <cols>
    <col min="1" max="1" width="23.57421875" style="0" customWidth="1"/>
    <col min="2" max="2" width="12.28125" style="60" customWidth="1"/>
    <col min="3" max="3" width="11.140625" style="65" customWidth="1"/>
    <col min="4" max="5" width="10.8515625" style="0" customWidth="1"/>
    <col min="6" max="6" width="9.140625" style="37" customWidth="1"/>
  </cols>
  <sheetData>
    <row r="1" ht="12.75">
      <c r="A1" s="4" t="s">
        <v>83</v>
      </c>
    </row>
    <row r="2" ht="13.5" thickBot="1"/>
    <row r="3" spans="1:6" ht="13.5" thickBot="1">
      <c r="A3" s="38" t="s">
        <v>84</v>
      </c>
      <c r="B3" s="61" t="s">
        <v>85</v>
      </c>
      <c r="C3" s="66" t="s">
        <v>86</v>
      </c>
      <c r="D3" s="39">
        <v>2003</v>
      </c>
      <c r="E3" s="40">
        <v>2004</v>
      </c>
      <c r="F3" s="41">
        <v>2005</v>
      </c>
    </row>
    <row r="4" spans="1:6" ht="12.75">
      <c r="A4" s="42" t="s">
        <v>87</v>
      </c>
      <c r="B4" s="62">
        <v>0.003</v>
      </c>
      <c r="C4" s="67">
        <f aca="true" t="shared" si="0" ref="C4:C14">+B4/($B$41-$B$15-$B$39)*56</f>
        <v>0.01861</v>
      </c>
      <c r="D4" s="45">
        <f aca="true" t="shared" si="1" ref="D4:D40">+($D$41*C4)/100</f>
        <v>0</v>
      </c>
      <c r="E4" s="43">
        <f aca="true" t="shared" si="2" ref="E4:E40">+($E$41*C4)/100</f>
        <v>0</v>
      </c>
      <c r="F4" s="43">
        <f aca="true" t="shared" si="3" ref="F4:F40">+($F$41*C4)/100</f>
        <v>0</v>
      </c>
    </row>
    <row r="5" spans="1:6" ht="12.75">
      <c r="A5" s="44" t="s">
        <v>88</v>
      </c>
      <c r="B5" s="59">
        <v>0.002</v>
      </c>
      <c r="C5" s="67">
        <f t="shared" si="0"/>
        <v>0.01241</v>
      </c>
      <c r="D5" s="45">
        <f t="shared" si="1"/>
        <v>0</v>
      </c>
      <c r="E5" s="43">
        <f t="shared" si="2"/>
        <v>0</v>
      </c>
      <c r="F5" s="43">
        <f t="shared" si="3"/>
        <v>0</v>
      </c>
    </row>
    <row r="6" spans="1:6" ht="12.75">
      <c r="A6" s="44" t="s">
        <v>89</v>
      </c>
      <c r="B6" s="59">
        <v>0.013</v>
      </c>
      <c r="C6" s="67">
        <f t="shared" si="0"/>
        <v>0.08063</v>
      </c>
      <c r="D6" s="45">
        <f t="shared" si="1"/>
        <v>0</v>
      </c>
      <c r="E6" s="43">
        <f t="shared" si="2"/>
        <v>0</v>
      </c>
      <c r="F6" s="43">
        <f t="shared" si="3"/>
        <v>0</v>
      </c>
    </row>
    <row r="7" spans="1:6" ht="12.75">
      <c r="A7" s="46" t="s">
        <v>90</v>
      </c>
      <c r="B7" s="59">
        <v>0.001</v>
      </c>
      <c r="C7" s="67">
        <f t="shared" si="0"/>
        <v>0.0062</v>
      </c>
      <c r="D7" s="45">
        <f t="shared" si="1"/>
        <v>0</v>
      </c>
      <c r="E7" s="43">
        <f t="shared" si="2"/>
        <v>0</v>
      </c>
      <c r="F7" s="43">
        <f t="shared" si="3"/>
        <v>0</v>
      </c>
    </row>
    <row r="8" spans="1:6" ht="12.75">
      <c r="A8" s="44" t="s">
        <v>91</v>
      </c>
      <c r="B8" s="59">
        <v>0.039</v>
      </c>
      <c r="C8" s="67">
        <f t="shared" si="0"/>
        <v>0.2419</v>
      </c>
      <c r="D8" s="45">
        <f t="shared" si="1"/>
        <v>0</v>
      </c>
      <c r="E8" s="43">
        <f t="shared" si="2"/>
        <v>0</v>
      </c>
      <c r="F8" s="43">
        <f t="shared" si="3"/>
        <v>0</v>
      </c>
    </row>
    <row r="9" spans="1:6" ht="12.75">
      <c r="A9" s="46" t="s">
        <v>92</v>
      </c>
      <c r="B9" s="59">
        <v>0.749</v>
      </c>
      <c r="C9" s="67">
        <f t="shared" si="0"/>
        <v>4.64568</v>
      </c>
      <c r="D9" s="45">
        <f t="shared" si="1"/>
        <v>0</v>
      </c>
      <c r="E9" s="43">
        <f t="shared" si="2"/>
        <v>0</v>
      </c>
      <c r="F9" s="43">
        <f t="shared" si="3"/>
        <v>0</v>
      </c>
    </row>
    <row r="10" spans="1:6" ht="12.75">
      <c r="A10" s="44" t="s">
        <v>93</v>
      </c>
      <c r="B10" s="59">
        <v>0.081</v>
      </c>
      <c r="C10" s="67">
        <f t="shared" si="0"/>
        <v>0.5024</v>
      </c>
      <c r="D10" s="45">
        <f t="shared" si="1"/>
        <v>0</v>
      </c>
      <c r="E10" s="43">
        <f t="shared" si="2"/>
        <v>0</v>
      </c>
      <c r="F10" s="43">
        <f t="shared" si="3"/>
        <v>0</v>
      </c>
    </row>
    <row r="11" spans="1:6" s="69" customFormat="1" ht="12.75">
      <c r="A11" s="47" t="s">
        <v>132</v>
      </c>
      <c r="B11" s="63">
        <v>0.001</v>
      </c>
      <c r="C11" s="76">
        <f t="shared" si="0"/>
        <v>0.0062</v>
      </c>
      <c r="D11" s="48">
        <f t="shared" si="1"/>
        <v>0</v>
      </c>
      <c r="E11" s="49">
        <f>+($E$41*C11)/100</f>
        <v>0</v>
      </c>
      <c r="F11" s="49">
        <f t="shared" si="3"/>
        <v>0</v>
      </c>
    </row>
    <row r="12" spans="1:6" ht="12.75">
      <c r="A12" s="46" t="s">
        <v>94</v>
      </c>
      <c r="B12" s="59">
        <v>0.522</v>
      </c>
      <c r="C12" s="67">
        <f t="shared" si="0"/>
        <v>3.23771</v>
      </c>
      <c r="D12" s="45">
        <f t="shared" si="1"/>
        <v>0</v>
      </c>
      <c r="E12" s="43">
        <f t="shared" si="2"/>
        <v>0</v>
      </c>
      <c r="F12" s="43">
        <f t="shared" si="3"/>
        <v>0</v>
      </c>
    </row>
    <row r="13" spans="1:6" ht="12.75">
      <c r="A13" s="46" t="s">
        <v>95</v>
      </c>
      <c r="B13" s="59">
        <v>0.001</v>
      </c>
      <c r="C13" s="67">
        <f t="shared" si="0"/>
        <v>0.0062</v>
      </c>
      <c r="D13" s="45">
        <f t="shared" si="1"/>
        <v>0</v>
      </c>
      <c r="E13" s="43">
        <f t="shared" si="2"/>
        <v>0</v>
      </c>
      <c r="F13" s="43">
        <f t="shared" si="3"/>
        <v>0</v>
      </c>
    </row>
    <row r="14" spans="1:6" ht="12.75">
      <c r="A14" s="44" t="s">
        <v>97</v>
      </c>
      <c r="B14" s="59">
        <v>0.005</v>
      </c>
      <c r="C14" s="67">
        <f t="shared" si="0"/>
        <v>0.03101</v>
      </c>
      <c r="D14" s="45">
        <f t="shared" si="1"/>
        <v>0</v>
      </c>
      <c r="E14" s="43">
        <f t="shared" si="2"/>
        <v>0</v>
      </c>
      <c r="F14" s="43">
        <f t="shared" si="3"/>
        <v>0</v>
      </c>
    </row>
    <row r="15" spans="1:7" ht="12.75">
      <c r="A15" s="44" t="s">
        <v>96</v>
      </c>
      <c r="B15" s="59">
        <v>9.769</v>
      </c>
      <c r="C15" s="67">
        <v>22</v>
      </c>
      <c r="D15" s="45">
        <f t="shared" si="1"/>
        <v>0</v>
      </c>
      <c r="E15" s="43">
        <f t="shared" si="2"/>
        <v>0</v>
      </c>
      <c r="F15" s="43">
        <f t="shared" si="3"/>
        <v>0</v>
      </c>
      <c r="G15" s="75"/>
    </row>
    <row r="16" spans="1:6" ht="12.75">
      <c r="A16" s="44" t="s">
        <v>98</v>
      </c>
      <c r="B16" s="59">
        <v>0.003</v>
      </c>
      <c r="C16" s="67">
        <f aca="true" t="shared" si="4" ref="C16:C38">+B16/($B$41-$B$15-$B$39)*56</f>
        <v>0.01861</v>
      </c>
      <c r="D16" s="45">
        <f t="shared" si="1"/>
        <v>0</v>
      </c>
      <c r="E16" s="43">
        <f t="shared" si="2"/>
        <v>0</v>
      </c>
      <c r="F16" s="43">
        <f t="shared" si="3"/>
        <v>0</v>
      </c>
    </row>
    <row r="17" spans="1:6" s="69" customFormat="1" ht="12.75">
      <c r="A17" s="47" t="s">
        <v>119</v>
      </c>
      <c r="B17" s="63">
        <v>0.415</v>
      </c>
      <c r="C17" s="67">
        <f t="shared" si="4"/>
        <v>2.57404</v>
      </c>
      <c r="D17" s="48">
        <f t="shared" si="1"/>
        <v>0</v>
      </c>
      <c r="E17" s="49">
        <f t="shared" si="2"/>
        <v>0</v>
      </c>
      <c r="F17" s="49">
        <f t="shared" si="3"/>
        <v>0</v>
      </c>
    </row>
    <row r="18" spans="1:6" s="69" customFormat="1" ht="12.75">
      <c r="A18" s="47" t="s">
        <v>131</v>
      </c>
      <c r="B18" s="63">
        <v>0.012</v>
      </c>
      <c r="C18" s="67">
        <f t="shared" si="4"/>
        <v>0.07443</v>
      </c>
      <c r="D18" s="48">
        <f t="shared" si="1"/>
        <v>0</v>
      </c>
      <c r="E18" s="49">
        <f t="shared" si="2"/>
        <v>0</v>
      </c>
      <c r="F18" s="49">
        <f t="shared" si="3"/>
        <v>0</v>
      </c>
    </row>
    <row r="19" spans="1:6" ht="12.75">
      <c r="A19" s="44" t="s">
        <v>99</v>
      </c>
      <c r="B19" s="59">
        <v>0.008</v>
      </c>
      <c r="C19" s="67">
        <f t="shared" si="4"/>
        <v>0.04962</v>
      </c>
      <c r="D19" s="45">
        <f t="shared" si="1"/>
        <v>0</v>
      </c>
      <c r="E19" s="43">
        <f t="shared" si="2"/>
        <v>0</v>
      </c>
      <c r="F19" s="43">
        <f t="shared" si="3"/>
        <v>0</v>
      </c>
    </row>
    <row r="20" spans="1:6" ht="12.75">
      <c r="A20" s="44" t="s">
        <v>100</v>
      </c>
      <c r="B20" s="59">
        <v>0.008</v>
      </c>
      <c r="C20" s="67">
        <f t="shared" si="4"/>
        <v>0.04962</v>
      </c>
      <c r="D20" s="45">
        <f t="shared" si="1"/>
        <v>0</v>
      </c>
      <c r="E20" s="43">
        <f t="shared" si="2"/>
        <v>0</v>
      </c>
      <c r="F20" s="43">
        <f t="shared" si="3"/>
        <v>0</v>
      </c>
    </row>
    <row r="21" spans="1:6" ht="12.75">
      <c r="A21" s="44" t="s">
        <v>101</v>
      </c>
      <c r="B21" s="59">
        <v>0.002</v>
      </c>
      <c r="C21" s="67">
        <f t="shared" si="4"/>
        <v>0.01241</v>
      </c>
      <c r="D21" s="45">
        <f t="shared" si="1"/>
        <v>0</v>
      </c>
      <c r="E21" s="43">
        <f t="shared" si="2"/>
        <v>0</v>
      </c>
      <c r="F21" s="43">
        <f t="shared" si="3"/>
        <v>0</v>
      </c>
    </row>
    <row r="22" spans="1:6" ht="12.75">
      <c r="A22" s="44" t="s">
        <v>102</v>
      </c>
      <c r="B22" s="59">
        <v>0.011</v>
      </c>
      <c r="C22" s="67">
        <f t="shared" si="4"/>
        <v>0.06823</v>
      </c>
      <c r="D22" s="45">
        <f t="shared" si="1"/>
        <v>0</v>
      </c>
      <c r="E22" s="43">
        <f t="shared" si="2"/>
        <v>0</v>
      </c>
      <c r="F22" s="43">
        <f t="shared" si="3"/>
        <v>0</v>
      </c>
    </row>
    <row r="23" spans="1:6" ht="12.75">
      <c r="A23" s="44" t="s">
        <v>129</v>
      </c>
      <c r="B23" s="59">
        <v>0.002</v>
      </c>
      <c r="C23" s="67">
        <f t="shared" si="4"/>
        <v>0.01241</v>
      </c>
      <c r="D23" s="45">
        <f t="shared" si="1"/>
        <v>0</v>
      </c>
      <c r="E23" s="43">
        <f t="shared" si="2"/>
        <v>0</v>
      </c>
      <c r="F23" s="43">
        <f t="shared" si="3"/>
        <v>0</v>
      </c>
    </row>
    <row r="24" spans="1:6" ht="12.75">
      <c r="A24" s="44" t="s">
        <v>103</v>
      </c>
      <c r="B24" s="59">
        <v>0.004</v>
      </c>
      <c r="C24" s="67">
        <f t="shared" si="4"/>
        <v>0.02481</v>
      </c>
      <c r="D24" s="45">
        <f t="shared" si="1"/>
        <v>0</v>
      </c>
      <c r="E24" s="43">
        <f t="shared" si="2"/>
        <v>0</v>
      </c>
      <c r="F24" s="43">
        <f t="shared" si="3"/>
        <v>0</v>
      </c>
    </row>
    <row r="25" spans="1:6" ht="12.75">
      <c r="A25" s="44" t="s">
        <v>104</v>
      </c>
      <c r="B25" s="59">
        <v>1.738</v>
      </c>
      <c r="C25" s="67">
        <f t="shared" si="4"/>
        <v>10.77997</v>
      </c>
      <c r="D25" s="45">
        <f t="shared" si="1"/>
        <v>0</v>
      </c>
      <c r="E25" s="43">
        <f t="shared" si="2"/>
        <v>0</v>
      </c>
      <c r="F25" s="43">
        <f t="shared" si="3"/>
        <v>0</v>
      </c>
    </row>
    <row r="26" spans="1:6" ht="12.75">
      <c r="A26" s="44" t="s">
        <v>105</v>
      </c>
      <c r="B26" s="59">
        <v>0.001</v>
      </c>
      <c r="C26" s="67">
        <f t="shared" si="4"/>
        <v>0.0062</v>
      </c>
      <c r="D26" s="45">
        <f t="shared" si="1"/>
        <v>0</v>
      </c>
      <c r="E26" s="43">
        <f t="shared" si="2"/>
        <v>0</v>
      </c>
      <c r="F26" s="43">
        <f t="shared" si="3"/>
        <v>0</v>
      </c>
    </row>
    <row r="27" spans="1:6" ht="12.75">
      <c r="A27" s="44" t="s">
        <v>106</v>
      </c>
      <c r="B27" s="59">
        <v>0.058</v>
      </c>
      <c r="C27" s="67">
        <f t="shared" si="4"/>
        <v>0.35975</v>
      </c>
      <c r="D27" s="45">
        <f t="shared" si="1"/>
        <v>0</v>
      </c>
      <c r="E27" s="43">
        <f t="shared" si="2"/>
        <v>0</v>
      </c>
      <c r="F27" s="43">
        <f t="shared" si="3"/>
        <v>0</v>
      </c>
    </row>
    <row r="28" spans="1:6" ht="12.75">
      <c r="A28" s="44" t="s">
        <v>107</v>
      </c>
      <c r="B28" s="59">
        <v>0.005</v>
      </c>
      <c r="C28" s="67">
        <f t="shared" si="4"/>
        <v>0.03101</v>
      </c>
      <c r="D28" s="45">
        <f t="shared" si="1"/>
        <v>0</v>
      </c>
      <c r="E28" s="43">
        <f t="shared" si="2"/>
        <v>0</v>
      </c>
      <c r="F28" s="43">
        <f t="shared" si="3"/>
        <v>0</v>
      </c>
    </row>
    <row r="29" spans="1:6" ht="12.75">
      <c r="A29" s="44" t="s">
        <v>130</v>
      </c>
      <c r="B29" s="59">
        <v>0.043</v>
      </c>
      <c r="C29" s="67">
        <f t="shared" si="4"/>
        <v>0.26671</v>
      </c>
      <c r="D29" s="45">
        <f t="shared" si="1"/>
        <v>0</v>
      </c>
      <c r="E29" s="43">
        <f t="shared" si="2"/>
        <v>0</v>
      </c>
      <c r="F29" s="43">
        <f t="shared" si="3"/>
        <v>0</v>
      </c>
    </row>
    <row r="30" spans="1:6" ht="12.75">
      <c r="A30" s="44" t="s">
        <v>108</v>
      </c>
      <c r="B30" s="59">
        <v>2.5188</v>
      </c>
      <c r="C30" s="67">
        <f t="shared" si="4"/>
        <v>15.62289</v>
      </c>
      <c r="D30" s="45">
        <f t="shared" si="1"/>
        <v>0</v>
      </c>
      <c r="E30" s="43">
        <f t="shared" si="2"/>
        <v>0</v>
      </c>
      <c r="F30" s="43">
        <f t="shared" si="3"/>
        <v>0</v>
      </c>
    </row>
    <row r="31" spans="1:6" ht="12.75">
      <c r="A31" s="44" t="s">
        <v>109</v>
      </c>
      <c r="B31" s="59">
        <v>0.408</v>
      </c>
      <c r="C31" s="67">
        <f t="shared" si="4"/>
        <v>2.53062</v>
      </c>
      <c r="D31" s="45">
        <f t="shared" si="1"/>
        <v>0</v>
      </c>
      <c r="E31" s="43">
        <f t="shared" si="2"/>
        <v>0</v>
      </c>
      <c r="F31" s="43">
        <f t="shared" si="3"/>
        <v>0</v>
      </c>
    </row>
    <row r="32" spans="1:6" ht="12.75">
      <c r="A32" s="44" t="s">
        <v>110</v>
      </c>
      <c r="B32" s="59">
        <v>0.006</v>
      </c>
      <c r="C32" s="67">
        <f t="shared" si="4"/>
        <v>0.03722</v>
      </c>
      <c r="D32" s="45">
        <f t="shared" si="1"/>
        <v>0</v>
      </c>
      <c r="E32" s="43">
        <f t="shared" si="2"/>
        <v>0</v>
      </c>
      <c r="F32" s="43">
        <f t="shared" si="3"/>
        <v>0</v>
      </c>
    </row>
    <row r="33" spans="1:6" ht="12.75">
      <c r="A33" s="44" t="s">
        <v>111</v>
      </c>
      <c r="B33" s="59">
        <v>1.0268</v>
      </c>
      <c r="C33" s="67">
        <f t="shared" si="4"/>
        <v>6.36874</v>
      </c>
      <c r="D33" s="45">
        <f t="shared" si="1"/>
        <v>0</v>
      </c>
      <c r="E33" s="43">
        <f t="shared" si="2"/>
        <v>0</v>
      </c>
      <c r="F33" s="43">
        <f t="shared" si="3"/>
        <v>0</v>
      </c>
    </row>
    <row r="34" spans="1:6" ht="12.75">
      <c r="A34" s="44" t="s">
        <v>112</v>
      </c>
      <c r="B34" s="59">
        <v>1.274</v>
      </c>
      <c r="C34" s="67">
        <f t="shared" si="4"/>
        <v>7.902</v>
      </c>
      <c r="D34" s="45">
        <f t="shared" si="1"/>
        <v>0</v>
      </c>
      <c r="E34" s="43">
        <f t="shared" si="2"/>
        <v>0</v>
      </c>
      <c r="F34" s="43">
        <f t="shared" si="3"/>
        <v>0</v>
      </c>
    </row>
    <row r="35" spans="1:6" ht="12.75">
      <c r="A35" s="46" t="s">
        <v>113</v>
      </c>
      <c r="B35" s="59">
        <v>0.006</v>
      </c>
      <c r="C35" s="67">
        <f t="shared" si="4"/>
        <v>0.03722</v>
      </c>
      <c r="D35" s="45">
        <f t="shared" si="1"/>
        <v>0</v>
      </c>
      <c r="E35" s="43">
        <f t="shared" si="2"/>
        <v>0</v>
      </c>
      <c r="F35" s="43">
        <f t="shared" si="3"/>
        <v>0</v>
      </c>
    </row>
    <row r="36" spans="1:6" ht="12.75">
      <c r="A36" s="44" t="s">
        <v>114</v>
      </c>
      <c r="B36" s="59">
        <v>0.001</v>
      </c>
      <c r="C36" s="67">
        <f t="shared" si="4"/>
        <v>0.0062</v>
      </c>
      <c r="D36" s="45">
        <f t="shared" si="1"/>
        <v>0</v>
      </c>
      <c r="E36" s="43">
        <f t="shared" si="2"/>
        <v>0</v>
      </c>
      <c r="F36" s="43">
        <f t="shared" si="3"/>
        <v>0</v>
      </c>
    </row>
    <row r="37" spans="1:6" ht="12.75">
      <c r="A37" s="44" t="s">
        <v>115</v>
      </c>
      <c r="B37" s="59">
        <v>0.004</v>
      </c>
      <c r="C37" s="67">
        <f t="shared" si="4"/>
        <v>0.02481</v>
      </c>
      <c r="D37" s="45">
        <f t="shared" si="1"/>
        <v>0</v>
      </c>
      <c r="E37" s="43">
        <f t="shared" si="2"/>
        <v>0</v>
      </c>
      <c r="F37" s="43">
        <f t="shared" si="3"/>
        <v>0</v>
      </c>
    </row>
    <row r="38" spans="1:6" s="69" customFormat="1" ht="12.75">
      <c r="A38" s="47" t="s">
        <v>133</v>
      </c>
      <c r="B38" s="63">
        <v>0.053</v>
      </c>
      <c r="C38" s="76">
        <f t="shared" si="4"/>
        <v>0.32873</v>
      </c>
      <c r="D38" s="48">
        <f t="shared" si="1"/>
        <v>0</v>
      </c>
      <c r="E38" s="49">
        <f>+($E$41*C38)/100</f>
        <v>0</v>
      </c>
      <c r="F38" s="49">
        <f t="shared" si="3"/>
        <v>0</v>
      </c>
    </row>
    <row r="39" spans="1:6" ht="12.75">
      <c r="A39" s="44" t="s">
        <v>116</v>
      </c>
      <c r="B39" s="59">
        <v>5.536</v>
      </c>
      <c r="C39" s="67">
        <v>22</v>
      </c>
      <c r="D39" s="45">
        <f t="shared" si="1"/>
        <v>0</v>
      </c>
      <c r="E39" s="43">
        <f t="shared" si="2"/>
        <v>0</v>
      </c>
      <c r="F39" s="43">
        <f t="shared" si="3"/>
        <v>0</v>
      </c>
    </row>
    <row r="40" spans="1:6" ht="13.5" thickBot="1">
      <c r="A40" s="44" t="s">
        <v>117</v>
      </c>
      <c r="B40" s="59">
        <v>0.004</v>
      </c>
      <c r="C40" s="67">
        <f>+B40/($B$41-$B$15-$B$39)*56</f>
        <v>0.02481</v>
      </c>
      <c r="D40" s="45">
        <f t="shared" si="1"/>
        <v>0</v>
      </c>
      <c r="E40" s="43">
        <f t="shared" si="2"/>
        <v>0</v>
      </c>
      <c r="F40" s="58">
        <f t="shared" si="3"/>
        <v>0</v>
      </c>
    </row>
    <row r="41" spans="1:6" ht="13.5" thickBot="1">
      <c r="A41" s="50" t="s">
        <v>1</v>
      </c>
      <c r="B41" s="64">
        <f>SUM(B4:B40)</f>
        <v>24.3336</v>
      </c>
      <c r="C41" s="77">
        <f>SUM(C4:C40)</f>
        <v>100</v>
      </c>
      <c r="D41" s="51">
        <f>General!B89</f>
        <v>0</v>
      </c>
      <c r="E41" s="51">
        <f>General!C89</f>
        <v>0</v>
      </c>
      <c r="F41" s="57">
        <f>General!D89</f>
        <v>0</v>
      </c>
    </row>
    <row r="42" spans="1:6" ht="12.75">
      <c r="A42" s="52"/>
      <c r="D42" s="2"/>
      <c r="E42" s="2"/>
      <c r="F42" s="56"/>
    </row>
    <row r="43" spans="1:6" ht="12.75">
      <c r="A43" s="52"/>
      <c r="D43" s="53"/>
      <c r="E43" s="53"/>
      <c r="F43" s="53"/>
    </row>
    <row r="44" ht="12.75">
      <c r="A44" s="54"/>
    </row>
    <row r="45" spans="1:4" ht="12.75">
      <c r="A45" s="54"/>
      <c r="D45" s="53"/>
    </row>
    <row r="46" spans="4:6" ht="12.75">
      <c r="D46" s="53"/>
      <c r="E46" s="53"/>
      <c r="F46" s="55"/>
    </row>
  </sheetData>
  <printOptions/>
  <pageMargins left="0.75" right="0.49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01"/>
  <sheetViews>
    <sheetView tabSelected="1" workbookViewId="0" topLeftCell="A40">
      <selection activeCell="A50" sqref="A50"/>
    </sheetView>
  </sheetViews>
  <sheetFormatPr defaultColWidth="9.140625" defaultRowHeight="12.75"/>
  <cols>
    <col min="1" max="1" width="44.140625" style="91" customWidth="1"/>
    <col min="2" max="2" width="12.421875" style="91" customWidth="1"/>
    <col min="3" max="3" width="12.00390625" style="91" customWidth="1"/>
    <col min="4" max="4" width="13.421875" style="91" customWidth="1"/>
    <col min="5" max="5" width="12.140625" style="131" customWidth="1"/>
    <col min="6" max="6" width="13.00390625" style="147" customWidth="1"/>
    <col min="7" max="7" width="13.28125" style="95" customWidth="1"/>
    <col min="8" max="8" width="12.8515625" style="95" customWidth="1"/>
  </cols>
  <sheetData>
    <row r="1" spans="1:9" ht="15">
      <c r="A1" s="213" t="s">
        <v>138</v>
      </c>
      <c r="B1" s="117"/>
      <c r="C1" s="117"/>
      <c r="D1" s="117"/>
      <c r="E1" s="117"/>
      <c r="F1" s="118"/>
      <c r="G1" s="118"/>
      <c r="H1" s="118"/>
      <c r="I1" s="160"/>
    </row>
    <row r="2" spans="1:9" ht="14.25">
      <c r="A2" s="117"/>
      <c r="B2" s="117"/>
      <c r="C2" s="117"/>
      <c r="D2" s="117"/>
      <c r="E2" s="117"/>
      <c r="F2" s="118"/>
      <c r="G2" s="118"/>
      <c r="H2" s="118"/>
      <c r="I2" s="160"/>
    </row>
    <row r="3" spans="1:9" s="158" customFormat="1" ht="18">
      <c r="A3" s="234" t="s">
        <v>139</v>
      </c>
      <c r="B3" s="234"/>
      <c r="C3" s="234"/>
      <c r="D3" s="234"/>
      <c r="E3" s="234"/>
      <c r="F3" s="234"/>
      <c r="G3" s="234"/>
      <c r="H3" s="234"/>
      <c r="I3" s="159"/>
    </row>
    <row r="4" spans="1:9" ht="14.25">
      <c r="A4" s="235"/>
      <c r="B4" s="236"/>
      <c r="C4" s="236"/>
      <c r="D4" s="236"/>
      <c r="E4" s="236"/>
      <c r="F4" s="236"/>
      <c r="G4" s="236"/>
      <c r="H4" s="236"/>
      <c r="I4" s="160"/>
    </row>
    <row r="5" spans="1:9" ht="15.75">
      <c r="A5" s="237" t="s">
        <v>140</v>
      </c>
      <c r="B5" s="237"/>
      <c r="C5" s="237"/>
      <c r="D5" s="237"/>
      <c r="E5" s="237"/>
      <c r="F5" s="237"/>
      <c r="G5" s="237"/>
      <c r="H5" s="237"/>
      <c r="I5" s="160"/>
    </row>
    <row r="6" spans="1:9" ht="15" thickBot="1">
      <c r="A6" s="117"/>
      <c r="B6" s="117"/>
      <c r="C6" s="117"/>
      <c r="D6" s="117"/>
      <c r="E6" s="117"/>
      <c r="F6" s="118"/>
      <c r="G6" s="118"/>
      <c r="H6" s="118"/>
      <c r="I6" s="160"/>
    </row>
    <row r="7" spans="1:9" s="83" customFormat="1" ht="25.5" customHeight="1">
      <c r="A7" s="238" t="s">
        <v>141</v>
      </c>
      <c r="B7" s="239"/>
      <c r="C7" s="239"/>
      <c r="D7" s="239"/>
      <c r="E7" s="239"/>
      <c r="F7" s="240" t="s">
        <v>142</v>
      </c>
      <c r="G7" s="241"/>
      <c r="H7" s="242"/>
      <c r="I7" s="194"/>
    </row>
    <row r="8" spans="1:31" s="1" customFormat="1" ht="60.75" customHeight="1">
      <c r="A8" s="96" t="s">
        <v>143</v>
      </c>
      <c r="B8" s="205" t="s">
        <v>144</v>
      </c>
      <c r="C8" s="204" t="s">
        <v>145</v>
      </c>
      <c r="D8" s="206" t="s">
        <v>146</v>
      </c>
      <c r="E8" s="132" t="s">
        <v>145</v>
      </c>
      <c r="F8" s="208" t="s">
        <v>145</v>
      </c>
      <c r="G8" s="209" t="s">
        <v>146</v>
      </c>
      <c r="H8" s="228" t="s">
        <v>147</v>
      </c>
      <c r="I8" s="161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2.75" customHeight="1">
      <c r="A9" s="88"/>
      <c r="B9" s="97"/>
      <c r="C9" s="177"/>
      <c r="D9" s="84"/>
      <c r="E9" s="133"/>
      <c r="F9" s="168"/>
      <c r="G9" s="148"/>
      <c r="H9" s="148"/>
      <c r="I9" s="16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81" customFormat="1" ht="15.75">
      <c r="A10" s="96" t="s">
        <v>148</v>
      </c>
      <c r="B10" s="98"/>
      <c r="C10" s="99"/>
      <c r="D10" s="99"/>
      <c r="E10" s="134"/>
      <c r="F10" s="169"/>
      <c r="G10" s="149"/>
      <c r="H10" s="149"/>
      <c r="I10" s="163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s="91" customFormat="1" ht="15">
      <c r="A11" s="88" t="s">
        <v>149</v>
      </c>
      <c r="B11" s="89">
        <v>120000</v>
      </c>
      <c r="C11" s="90">
        <v>120000</v>
      </c>
      <c r="D11" s="90">
        <v>127589</v>
      </c>
      <c r="E11" s="135">
        <f>SUM(C11-D11)</f>
        <v>-7589</v>
      </c>
      <c r="F11" s="168"/>
      <c r="G11" s="148"/>
      <c r="H11" s="148"/>
      <c r="I11" s="164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78" customFormat="1" ht="15">
      <c r="A12" s="100" t="s">
        <v>150</v>
      </c>
      <c r="B12" s="101">
        <v>41000</v>
      </c>
      <c r="C12" s="101">
        <v>43459</v>
      </c>
      <c r="D12" s="101">
        <v>42442</v>
      </c>
      <c r="E12" s="135">
        <f>SUM(C12-D12)</f>
        <v>1017</v>
      </c>
      <c r="F12" s="173"/>
      <c r="G12" s="101"/>
      <c r="H12" s="148"/>
      <c r="I12" s="16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91" customFormat="1" ht="15">
      <c r="A13" s="88"/>
      <c r="B13" s="89"/>
      <c r="C13" s="90"/>
      <c r="D13" s="90"/>
      <c r="E13" s="135"/>
      <c r="F13" s="168"/>
      <c r="G13" s="148"/>
      <c r="H13" s="148"/>
      <c r="I13" s="164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91" customFormat="1" ht="14.25" customHeight="1">
      <c r="A14" s="92" t="s">
        <v>135</v>
      </c>
      <c r="B14" s="88"/>
      <c r="C14" s="88"/>
      <c r="D14" s="88"/>
      <c r="E14" s="136"/>
      <c r="F14" s="171"/>
      <c r="G14" s="148"/>
      <c r="H14" s="148"/>
      <c r="I14" s="164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s="91" customFormat="1" ht="14.25" customHeight="1">
      <c r="A15" s="85" t="s">
        <v>151</v>
      </c>
      <c r="B15" s="90">
        <v>7500</v>
      </c>
      <c r="C15" s="90">
        <v>18508</v>
      </c>
      <c r="D15" s="90">
        <v>1727</v>
      </c>
      <c r="E15" s="135">
        <f aca="true" t="shared" si="0" ref="E15:E22">SUM(C15-D15)</f>
        <v>16781</v>
      </c>
      <c r="F15" s="168"/>
      <c r="G15" s="148"/>
      <c r="H15" s="148"/>
      <c r="I15" s="164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91" customFormat="1" ht="14.25" customHeight="1">
      <c r="A16" s="85" t="s">
        <v>152</v>
      </c>
      <c r="B16" s="90">
        <v>12500</v>
      </c>
      <c r="C16" s="90">
        <v>20355</v>
      </c>
      <c r="D16" s="90">
        <v>13185</v>
      </c>
      <c r="E16" s="135">
        <f t="shared" si="0"/>
        <v>7170</v>
      </c>
      <c r="F16" s="168"/>
      <c r="G16" s="148"/>
      <c r="H16" s="148"/>
      <c r="I16" s="164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s="91" customFormat="1" ht="14.25" customHeight="1">
      <c r="A17" s="85" t="s">
        <v>153</v>
      </c>
      <c r="B17" s="90">
        <v>2500</v>
      </c>
      <c r="C17" s="90">
        <v>2500</v>
      </c>
      <c r="D17" s="90">
        <v>800</v>
      </c>
      <c r="E17" s="135">
        <f t="shared" si="0"/>
        <v>1700</v>
      </c>
      <c r="F17" s="168"/>
      <c r="G17" s="148"/>
      <c r="H17" s="148"/>
      <c r="I17" s="164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s="87" customFormat="1" ht="14.25" customHeight="1">
      <c r="A18" s="85" t="s">
        <v>154</v>
      </c>
      <c r="B18" s="86">
        <v>0</v>
      </c>
      <c r="C18" s="86">
        <v>0</v>
      </c>
      <c r="D18" s="86">
        <v>0</v>
      </c>
      <c r="E18" s="135">
        <f t="shared" si="0"/>
        <v>0</v>
      </c>
      <c r="F18" s="170"/>
      <c r="G18" s="150"/>
      <c r="H18" s="148"/>
      <c r="I18" s="112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s="87" customFormat="1" ht="14.25" customHeight="1">
      <c r="A19" s="85" t="s">
        <v>155</v>
      </c>
      <c r="B19" s="86">
        <v>12500</v>
      </c>
      <c r="C19" s="86">
        <v>12500</v>
      </c>
      <c r="D19" s="86">
        <v>12500</v>
      </c>
      <c r="E19" s="135">
        <f t="shared" si="0"/>
        <v>0</v>
      </c>
      <c r="F19" s="170"/>
      <c r="G19" s="150"/>
      <c r="H19" s="148"/>
      <c r="I19" s="112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s="91" customFormat="1" ht="14.25" customHeight="1">
      <c r="A20" s="85" t="s">
        <v>156</v>
      </c>
      <c r="B20" s="90">
        <v>25000</v>
      </c>
      <c r="C20" s="90">
        <v>38748</v>
      </c>
      <c r="D20" s="90">
        <v>20602</v>
      </c>
      <c r="E20" s="135">
        <f t="shared" si="0"/>
        <v>18146</v>
      </c>
      <c r="F20" s="168"/>
      <c r="G20" s="148"/>
      <c r="H20" s="148"/>
      <c r="I20" s="164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s="91" customFormat="1" ht="15">
      <c r="A21" s="88" t="s">
        <v>157</v>
      </c>
      <c r="B21" s="90">
        <v>15000</v>
      </c>
      <c r="C21" s="90">
        <v>15000</v>
      </c>
      <c r="D21" s="90">
        <v>22404</v>
      </c>
      <c r="E21" s="135">
        <f t="shared" si="0"/>
        <v>-7404</v>
      </c>
      <c r="F21" s="168"/>
      <c r="G21" s="148"/>
      <c r="H21" s="148"/>
      <c r="I21" s="164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s="91" customFormat="1" ht="15">
      <c r="A22" s="88" t="s">
        <v>158</v>
      </c>
      <c r="B22" s="90">
        <v>25000</v>
      </c>
      <c r="C22" s="90">
        <v>32772</v>
      </c>
      <c r="D22" s="90">
        <v>183</v>
      </c>
      <c r="E22" s="135">
        <f t="shared" si="0"/>
        <v>32589</v>
      </c>
      <c r="F22" s="168"/>
      <c r="G22" s="148"/>
      <c r="H22" s="148"/>
      <c r="I22" s="164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s="91" customFormat="1" ht="14.25" customHeight="1">
      <c r="A23" s="85"/>
      <c r="B23" s="90"/>
      <c r="C23" s="90"/>
      <c r="D23" s="90"/>
      <c r="E23" s="136"/>
      <c r="F23" s="168"/>
      <c r="G23" s="148"/>
      <c r="H23" s="148"/>
      <c r="I23" s="164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s="6" customFormat="1" ht="14.25">
      <c r="A24" s="93" t="s">
        <v>159</v>
      </c>
      <c r="B24" s="94"/>
      <c r="C24" s="94"/>
      <c r="D24" s="94"/>
      <c r="E24" s="137"/>
      <c r="F24" s="172"/>
      <c r="G24" s="94"/>
      <c r="H24" s="94"/>
      <c r="I24" s="166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78" customFormat="1" ht="15">
      <c r="A25" s="100" t="s">
        <v>160</v>
      </c>
      <c r="B25" s="101">
        <v>30000</v>
      </c>
      <c r="C25" s="101">
        <v>32549</v>
      </c>
      <c r="D25" s="101">
        <v>24277</v>
      </c>
      <c r="E25" s="135">
        <f>SUM(C25-D25)</f>
        <v>8272</v>
      </c>
      <c r="F25" s="173"/>
      <c r="G25" s="101"/>
      <c r="H25" s="148"/>
      <c r="I25" s="16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78" customFormat="1" ht="15">
      <c r="A26" s="100" t="s">
        <v>161</v>
      </c>
      <c r="B26" s="101">
        <v>0</v>
      </c>
      <c r="C26" s="101">
        <v>0</v>
      </c>
      <c r="D26" s="101">
        <v>0</v>
      </c>
      <c r="E26" s="135">
        <f>SUM(C26-D26)</f>
        <v>0</v>
      </c>
      <c r="F26" s="173"/>
      <c r="G26" s="101"/>
      <c r="H26" s="148"/>
      <c r="I26" s="16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78" customFormat="1" ht="15">
      <c r="A27" s="212" t="s">
        <v>162</v>
      </c>
      <c r="B27" s="148">
        <v>4000</v>
      </c>
      <c r="C27" s="148">
        <v>4000</v>
      </c>
      <c r="D27" s="148">
        <v>136</v>
      </c>
      <c r="E27" s="148">
        <f>SUM(C27-D27)</f>
        <v>3864</v>
      </c>
      <c r="F27" s="148"/>
      <c r="G27" s="148"/>
      <c r="H27" s="148"/>
      <c r="I27" s="16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207" customFormat="1" ht="15.75" thickBot="1">
      <c r="A28" s="212"/>
      <c r="B28" s="148"/>
      <c r="C28" s="148"/>
      <c r="D28" s="148"/>
      <c r="E28" s="148"/>
      <c r="F28" s="148"/>
      <c r="G28" s="148"/>
      <c r="H28" s="148"/>
      <c r="I28" s="198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130" customFormat="1" ht="15" thickBot="1">
      <c r="A29" s="210" t="s">
        <v>163</v>
      </c>
      <c r="B29" s="211">
        <f>SUM(B11:B27)</f>
        <v>295000</v>
      </c>
      <c r="C29" s="211">
        <f>SUM(C11:C27)</f>
        <v>340391</v>
      </c>
      <c r="D29" s="211">
        <f>SUM(D11:D27)</f>
        <v>265845</v>
      </c>
      <c r="E29" s="230">
        <f>SUM(E11:E27)</f>
        <v>74546</v>
      </c>
      <c r="F29" s="233"/>
      <c r="G29" s="230"/>
      <c r="H29" s="230"/>
      <c r="I29" s="220"/>
      <c r="J29" s="220"/>
      <c r="K29" s="220"/>
      <c r="L29" s="220"/>
      <c r="M29" s="220"/>
      <c r="N29" s="220"/>
      <c r="O29" s="167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</row>
    <row r="30" spans="1:31" s="16" customFormat="1" ht="15">
      <c r="A30" s="102"/>
      <c r="B30" s="103"/>
      <c r="C30" s="103"/>
      <c r="D30" s="103"/>
      <c r="E30" s="232"/>
      <c r="F30" s="103"/>
      <c r="G30" s="103"/>
      <c r="H30" s="10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82" customFormat="1" ht="14.25">
      <c r="A31" s="104" t="s">
        <v>164</v>
      </c>
      <c r="B31" s="105"/>
      <c r="C31" s="105"/>
      <c r="D31" s="105"/>
      <c r="E31" s="231"/>
      <c r="F31" s="175"/>
      <c r="G31" s="152"/>
      <c r="H31" s="152"/>
      <c r="I31" s="54"/>
      <c r="J31" s="226"/>
      <c r="K31" s="226"/>
      <c r="L31" s="226"/>
      <c r="M31" s="226"/>
      <c r="N31" s="226"/>
      <c r="O31" s="225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s="74" customFormat="1" ht="15">
      <c r="A32" s="106" t="s">
        <v>165</v>
      </c>
      <c r="B32" s="90"/>
      <c r="C32" s="90"/>
      <c r="D32" s="90"/>
      <c r="E32" s="135"/>
      <c r="F32" s="168"/>
      <c r="G32" s="148"/>
      <c r="H32" s="148"/>
      <c r="I32" s="15"/>
      <c r="J32" s="15"/>
      <c r="K32" s="15"/>
      <c r="L32" s="15"/>
      <c r="M32" s="15"/>
      <c r="N32" s="15"/>
      <c r="O32" s="16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s="74" customFormat="1" ht="15">
      <c r="A33" s="107" t="s">
        <v>166</v>
      </c>
      <c r="B33" s="90">
        <v>0</v>
      </c>
      <c r="C33" s="90">
        <v>0</v>
      </c>
      <c r="D33" s="90">
        <v>0</v>
      </c>
      <c r="E33" s="135">
        <f aca="true" t="shared" si="1" ref="E33:E50">SUM(C33-D33)</f>
        <v>0</v>
      </c>
      <c r="F33" s="168"/>
      <c r="G33" s="148"/>
      <c r="H33" s="148"/>
      <c r="I33" s="15"/>
      <c r="J33" s="15"/>
      <c r="K33" s="15"/>
      <c r="L33" s="15"/>
      <c r="M33" s="15"/>
      <c r="N33" s="15"/>
      <c r="O33" s="16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74" customFormat="1" ht="15">
      <c r="A34" s="88" t="s">
        <v>167</v>
      </c>
      <c r="B34" s="90">
        <v>0</v>
      </c>
      <c r="C34" s="90">
        <v>0</v>
      </c>
      <c r="D34" s="90">
        <v>0</v>
      </c>
      <c r="E34" s="135">
        <f t="shared" si="1"/>
        <v>0</v>
      </c>
      <c r="F34" s="168"/>
      <c r="G34" s="148"/>
      <c r="H34" s="148"/>
      <c r="I34" s="15"/>
      <c r="J34" s="15"/>
      <c r="K34" s="15"/>
      <c r="L34" s="15"/>
      <c r="M34" s="15"/>
      <c r="N34" s="15"/>
      <c r="O34" s="16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s="74" customFormat="1" ht="30">
      <c r="A35" s="244" t="s">
        <v>206</v>
      </c>
      <c r="B35" s="90">
        <v>0</v>
      </c>
      <c r="C35" s="90">
        <v>0</v>
      </c>
      <c r="D35" s="90">
        <v>0</v>
      </c>
      <c r="E35" s="135">
        <f t="shared" si="1"/>
        <v>0</v>
      </c>
      <c r="F35" s="168"/>
      <c r="G35" s="148"/>
      <c r="H35" s="148"/>
      <c r="I35" s="15"/>
      <c r="J35" s="15"/>
      <c r="K35" s="15"/>
      <c r="L35" s="15"/>
      <c r="M35" s="15"/>
      <c r="N35" s="15"/>
      <c r="O35" s="16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s="74" customFormat="1" ht="15">
      <c r="A36" s="107" t="s">
        <v>168</v>
      </c>
      <c r="B36" s="90">
        <v>0</v>
      </c>
      <c r="C36" s="90">
        <v>0</v>
      </c>
      <c r="D36" s="90">
        <v>0</v>
      </c>
      <c r="E36" s="135">
        <f t="shared" si="1"/>
        <v>0</v>
      </c>
      <c r="F36" s="168"/>
      <c r="G36" s="148"/>
      <c r="H36" s="148"/>
      <c r="I36" s="15"/>
      <c r="J36" s="15"/>
      <c r="K36" s="15"/>
      <c r="L36" s="15"/>
      <c r="M36" s="15"/>
      <c r="N36" s="15"/>
      <c r="O36" s="16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s="74" customFormat="1" ht="15">
      <c r="A37" s="88" t="s">
        <v>169</v>
      </c>
      <c r="B37" s="90">
        <v>0</v>
      </c>
      <c r="C37" s="90">
        <v>0</v>
      </c>
      <c r="D37" s="90">
        <v>0</v>
      </c>
      <c r="E37" s="135">
        <f t="shared" si="1"/>
        <v>0</v>
      </c>
      <c r="F37" s="168">
        <v>22124</v>
      </c>
      <c r="G37" s="148">
        <v>0</v>
      </c>
      <c r="H37" s="148">
        <f aca="true" t="shared" si="2" ref="H37:H50">SUM(F37-G37)</f>
        <v>22124</v>
      </c>
      <c r="I37" s="15"/>
      <c r="J37" s="15"/>
      <c r="K37" s="15"/>
      <c r="L37" s="15"/>
      <c r="M37" s="15"/>
      <c r="N37" s="15"/>
      <c r="O37" s="16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s="74" customFormat="1" ht="15">
      <c r="A38" s="88" t="s">
        <v>170</v>
      </c>
      <c r="B38" s="90">
        <v>0</v>
      </c>
      <c r="C38" s="90">
        <v>1950</v>
      </c>
      <c r="D38" s="90">
        <v>1939</v>
      </c>
      <c r="E38" s="135">
        <f t="shared" si="1"/>
        <v>11</v>
      </c>
      <c r="F38" s="168">
        <v>8850</v>
      </c>
      <c r="G38" s="148">
        <v>8850</v>
      </c>
      <c r="H38" s="148">
        <f t="shared" si="2"/>
        <v>0</v>
      </c>
      <c r="I38" s="15"/>
      <c r="J38" s="15"/>
      <c r="K38" s="15"/>
      <c r="L38" s="15"/>
      <c r="M38" s="15"/>
      <c r="N38" s="15"/>
      <c r="O38" s="16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s="74" customFormat="1" ht="15">
      <c r="A39" s="88" t="s">
        <v>171</v>
      </c>
      <c r="B39" s="90">
        <v>0</v>
      </c>
      <c r="C39" s="90">
        <v>0</v>
      </c>
      <c r="D39" s="90">
        <v>0</v>
      </c>
      <c r="E39" s="135">
        <f t="shared" si="1"/>
        <v>0</v>
      </c>
      <c r="F39" s="168">
        <v>8082</v>
      </c>
      <c r="G39" s="148">
        <v>0</v>
      </c>
      <c r="H39" s="148">
        <f t="shared" si="2"/>
        <v>8082</v>
      </c>
      <c r="I39" s="15"/>
      <c r="J39" s="15"/>
      <c r="K39" s="15"/>
      <c r="L39" s="15"/>
      <c r="M39" s="15"/>
      <c r="N39" s="15"/>
      <c r="O39" s="16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15" ht="15">
      <c r="A40" s="108" t="s">
        <v>172</v>
      </c>
      <c r="B40" s="109">
        <v>0</v>
      </c>
      <c r="C40" s="109">
        <v>12278</v>
      </c>
      <c r="D40" s="109">
        <v>11659</v>
      </c>
      <c r="E40" s="135">
        <f t="shared" si="1"/>
        <v>619</v>
      </c>
      <c r="F40" s="176">
        <v>16322</v>
      </c>
      <c r="G40" s="109">
        <v>15456</v>
      </c>
      <c r="H40" s="148">
        <f t="shared" si="2"/>
        <v>866</v>
      </c>
      <c r="I40" s="18"/>
      <c r="J40" s="18"/>
      <c r="K40" s="18"/>
      <c r="L40" s="18"/>
      <c r="M40" s="18"/>
      <c r="N40" s="18"/>
      <c r="O40" s="160"/>
    </row>
    <row r="41" spans="1:31" s="74" customFormat="1" ht="15">
      <c r="A41" s="88" t="s">
        <v>173</v>
      </c>
      <c r="B41" s="90">
        <v>0</v>
      </c>
      <c r="C41" s="90">
        <v>5165</v>
      </c>
      <c r="D41" s="90">
        <v>0</v>
      </c>
      <c r="E41" s="135">
        <f t="shared" si="1"/>
        <v>5165</v>
      </c>
      <c r="F41" s="168">
        <v>44836</v>
      </c>
      <c r="G41" s="148">
        <v>0</v>
      </c>
      <c r="H41" s="148">
        <f t="shared" si="2"/>
        <v>44836</v>
      </c>
      <c r="I41" s="15"/>
      <c r="J41" s="15"/>
      <c r="K41" s="15"/>
      <c r="L41" s="15"/>
      <c r="M41" s="15"/>
      <c r="N41" s="15"/>
      <c r="O41" s="16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s="74" customFormat="1" ht="15">
      <c r="A42" s="88" t="s">
        <v>174</v>
      </c>
      <c r="B42" s="90">
        <v>0</v>
      </c>
      <c r="C42" s="90">
        <v>5165</v>
      </c>
      <c r="D42" s="90">
        <v>0</v>
      </c>
      <c r="E42" s="135">
        <f t="shared" si="1"/>
        <v>5165</v>
      </c>
      <c r="F42" s="168">
        <v>44836</v>
      </c>
      <c r="G42" s="148"/>
      <c r="H42" s="148">
        <f t="shared" si="2"/>
        <v>44836</v>
      </c>
      <c r="I42" s="15"/>
      <c r="J42" s="15"/>
      <c r="K42" s="15"/>
      <c r="L42" s="15"/>
      <c r="M42" s="15"/>
      <c r="N42" s="15"/>
      <c r="O42" s="16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74" customFormat="1" ht="15">
      <c r="A43" s="88" t="s">
        <v>175</v>
      </c>
      <c r="B43" s="90">
        <v>0</v>
      </c>
      <c r="C43" s="90">
        <v>0</v>
      </c>
      <c r="D43" s="90">
        <v>0</v>
      </c>
      <c r="E43" s="135">
        <f t="shared" si="1"/>
        <v>0</v>
      </c>
      <c r="F43" s="168">
        <v>813</v>
      </c>
      <c r="G43" s="148">
        <v>0</v>
      </c>
      <c r="H43" s="148">
        <f t="shared" si="2"/>
        <v>813</v>
      </c>
      <c r="I43" s="15"/>
      <c r="J43" s="15"/>
      <c r="K43" s="15"/>
      <c r="L43" s="15"/>
      <c r="M43" s="15"/>
      <c r="N43" s="15"/>
      <c r="O43" s="16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s="74" customFormat="1" ht="15">
      <c r="A44" s="88" t="s">
        <v>176</v>
      </c>
      <c r="B44" s="90">
        <v>0</v>
      </c>
      <c r="C44" s="90">
        <v>0</v>
      </c>
      <c r="D44" s="90">
        <v>0</v>
      </c>
      <c r="E44" s="135">
        <f t="shared" si="1"/>
        <v>0</v>
      </c>
      <c r="F44" s="168">
        <v>21223</v>
      </c>
      <c r="G44" s="148">
        <v>14600</v>
      </c>
      <c r="H44" s="148">
        <f t="shared" si="2"/>
        <v>6623</v>
      </c>
      <c r="I44" s="15"/>
      <c r="J44" s="15"/>
      <c r="K44" s="15"/>
      <c r="L44" s="15"/>
      <c r="M44" s="15"/>
      <c r="N44" s="15"/>
      <c r="O44" s="16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s="74" customFormat="1" ht="15">
      <c r="A45" s="88" t="s">
        <v>177</v>
      </c>
      <c r="B45" s="90">
        <v>0</v>
      </c>
      <c r="C45" s="90">
        <v>3777</v>
      </c>
      <c r="D45" s="90">
        <v>3777</v>
      </c>
      <c r="E45" s="135">
        <f t="shared" si="1"/>
        <v>0</v>
      </c>
      <c r="F45" s="168">
        <v>21223</v>
      </c>
      <c r="G45" s="148">
        <v>21223</v>
      </c>
      <c r="H45" s="148">
        <f t="shared" si="2"/>
        <v>0</v>
      </c>
      <c r="I45" s="15"/>
      <c r="J45" s="15"/>
      <c r="K45" s="15"/>
      <c r="L45" s="15"/>
      <c r="M45" s="15"/>
      <c r="N45" s="15"/>
      <c r="O45" s="16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s="74" customFormat="1" ht="15">
      <c r="A46" s="88" t="s">
        <v>178</v>
      </c>
      <c r="B46" s="90">
        <v>0</v>
      </c>
      <c r="C46" s="90">
        <v>20000</v>
      </c>
      <c r="D46" s="90">
        <v>20000</v>
      </c>
      <c r="E46" s="135">
        <f t="shared" si="1"/>
        <v>0</v>
      </c>
      <c r="F46" s="168">
        <v>0</v>
      </c>
      <c r="G46" s="148">
        <v>0</v>
      </c>
      <c r="H46" s="148">
        <f t="shared" si="2"/>
        <v>0</v>
      </c>
      <c r="I46" s="15"/>
      <c r="J46" s="15"/>
      <c r="K46" s="15"/>
      <c r="L46" s="15"/>
      <c r="M46" s="15"/>
      <c r="N46" s="15"/>
      <c r="O46" s="16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74" customFormat="1" ht="15">
      <c r="A47" s="88" t="s">
        <v>179</v>
      </c>
      <c r="B47" s="90">
        <v>0</v>
      </c>
      <c r="C47" s="90">
        <v>25000</v>
      </c>
      <c r="D47" s="90">
        <v>0</v>
      </c>
      <c r="E47" s="135">
        <f t="shared" si="1"/>
        <v>25000</v>
      </c>
      <c r="F47" s="168">
        <v>0</v>
      </c>
      <c r="G47" s="148">
        <v>0</v>
      </c>
      <c r="H47" s="148">
        <f t="shared" si="2"/>
        <v>0</v>
      </c>
      <c r="I47" s="15"/>
      <c r="J47" s="15"/>
      <c r="K47" s="15"/>
      <c r="L47" s="15"/>
      <c r="M47" s="15"/>
      <c r="N47" s="15"/>
      <c r="O47" s="162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s="74" customFormat="1" ht="15">
      <c r="A48" s="88" t="s">
        <v>180</v>
      </c>
      <c r="B48" s="90">
        <v>0</v>
      </c>
      <c r="C48" s="90">
        <v>0</v>
      </c>
      <c r="D48" s="90">
        <v>0</v>
      </c>
      <c r="E48" s="135">
        <f t="shared" si="1"/>
        <v>0</v>
      </c>
      <c r="F48" s="168">
        <v>19304</v>
      </c>
      <c r="G48" s="148">
        <v>14341</v>
      </c>
      <c r="H48" s="148">
        <f t="shared" si="2"/>
        <v>4963</v>
      </c>
      <c r="I48" s="15"/>
      <c r="J48" s="15"/>
      <c r="K48" s="15"/>
      <c r="L48" s="15"/>
      <c r="M48" s="15"/>
      <c r="N48" s="15"/>
      <c r="O48" s="162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s="74" customFormat="1" ht="15">
      <c r="A49" s="107" t="s">
        <v>134</v>
      </c>
      <c r="B49" s="90">
        <v>0</v>
      </c>
      <c r="C49" s="90">
        <v>5666</v>
      </c>
      <c r="D49" s="90">
        <v>0</v>
      </c>
      <c r="E49" s="135">
        <f t="shared" si="1"/>
        <v>5666</v>
      </c>
      <c r="F49" s="168">
        <v>0</v>
      </c>
      <c r="G49" s="148">
        <v>0</v>
      </c>
      <c r="H49" s="148">
        <f t="shared" si="2"/>
        <v>0</v>
      </c>
      <c r="I49" s="15"/>
      <c r="J49" s="15"/>
      <c r="K49" s="15"/>
      <c r="L49" s="15"/>
      <c r="M49" s="15"/>
      <c r="N49" s="15"/>
      <c r="O49" s="162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s="74" customFormat="1" ht="30">
      <c r="A50" s="243" t="s">
        <v>207</v>
      </c>
      <c r="B50" s="90">
        <v>0</v>
      </c>
      <c r="C50" s="90">
        <v>11430</v>
      </c>
      <c r="D50" s="90">
        <v>10846</v>
      </c>
      <c r="E50" s="135">
        <f t="shared" si="1"/>
        <v>584</v>
      </c>
      <c r="F50" s="168">
        <v>0</v>
      </c>
      <c r="G50" s="148">
        <v>0</v>
      </c>
      <c r="H50" s="148">
        <f t="shared" si="2"/>
        <v>0</v>
      </c>
      <c r="I50" s="15"/>
      <c r="J50" s="15"/>
      <c r="K50" s="15"/>
      <c r="L50" s="15"/>
      <c r="M50" s="15"/>
      <c r="N50" s="15"/>
      <c r="O50" s="162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s="74" customFormat="1" ht="15.75" thickBot="1">
      <c r="A51" s="88"/>
      <c r="B51" s="90"/>
      <c r="C51" s="90"/>
      <c r="D51" s="90"/>
      <c r="E51" s="135"/>
      <c r="F51" s="168"/>
      <c r="G51" s="148"/>
      <c r="H51" s="148"/>
      <c r="I51" s="15"/>
      <c r="J51" s="15"/>
      <c r="K51" s="15"/>
      <c r="L51" s="15"/>
      <c r="M51" s="15"/>
      <c r="N51" s="15"/>
      <c r="O51" s="162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s="130" customFormat="1" ht="15" thickBot="1">
      <c r="A52" s="127" t="s">
        <v>181</v>
      </c>
      <c r="B52" s="128">
        <f aca="true" t="shared" si="3" ref="B52:H52">SUM(B33:B51)</f>
        <v>0</v>
      </c>
      <c r="C52" s="128">
        <f t="shared" si="3"/>
        <v>90431</v>
      </c>
      <c r="D52" s="128">
        <f t="shared" si="3"/>
        <v>48221</v>
      </c>
      <c r="E52" s="139">
        <f t="shared" si="3"/>
        <v>42210</v>
      </c>
      <c r="F52" s="174">
        <f t="shared" si="3"/>
        <v>207613</v>
      </c>
      <c r="G52" s="128">
        <f t="shared" si="3"/>
        <v>74470</v>
      </c>
      <c r="H52" s="128">
        <f t="shared" si="3"/>
        <v>133143</v>
      </c>
      <c r="I52" s="220"/>
      <c r="J52" s="220"/>
      <c r="K52" s="220"/>
      <c r="L52" s="220"/>
      <c r="M52" s="220"/>
      <c r="N52" s="220"/>
      <c r="O52" s="167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</row>
    <row r="53" spans="1:31" s="5" customFormat="1" ht="13.5" customHeight="1">
      <c r="A53" s="92"/>
      <c r="B53" s="110"/>
      <c r="C53" s="111"/>
      <c r="D53" s="111"/>
      <c r="E53" s="111"/>
      <c r="F53" s="170"/>
      <c r="G53" s="150"/>
      <c r="H53" s="150"/>
      <c r="I53" s="227"/>
      <c r="J53" s="227"/>
      <c r="K53" s="227"/>
      <c r="L53" s="227"/>
      <c r="M53" s="227"/>
      <c r="N53" s="227"/>
      <c r="O53" s="19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3" customFormat="1" ht="15" customHeight="1">
      <c r="A54" s="96" t="s">
        <v>182</v>
      </c>
      <c r="B54" s="105"/>
      <c r="C54" s="105"/>
      <c r="D54" s="105"/>
      <c r="E54" s="140"/>
      <c r="F54" s="175"/>
      <c r="G54" s="152"/>
      <c r="H54" s="152"/>
      <c r="I54" s="221"/>
      <c r="J54" s="221"/>
      <c r="K54" s="221"/>
      <c r="L54" s="221"/>
      <c r="M54" s="221"/>
      <c r="N54" s="221"/>
      <c r="O54" s="196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34" customFormat="1" ht="15">
      <c r="A55" s="113" t="s">
        <v>183</v>
      </c>
      <c r="B55" s="114">
        <v>2300</v>
      </c>
      <c r="C55" s="114">
        <v>2300</v>
      </c>
      <c r="D55" s="114">
        <v>909</v>
      </c>
      <c r="E55" s="135">
        <f>SUM(C55-D55)</f>
        <v>1391</v>
      </c>
      <c r="F55" s="200"/>
      <c r="G55" s="153"/>
      <c r="H55" s="153"/>
      <c r="I55" s="219"/>
      <c r="J55" s="219"/>
      <c r="K55" s="219"/>
      <c r="L55" s="219"/>
      <c r="M55" s="219"/>
      <c r="N55" s="219"/>
      <c r="O55" s="197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74" customFormat="1" ht="15">
      <c r="A56" s="88" t="s">
        <v>184</v>
      </c>
      <c r="B56" s="89">
        <v>0</v>
      </c>
      <c r="C56" s="90">
        <v>0</v>
      </c>
      <c r="D56" s="90">
        <v>0</v>
      </c>
      <c r="E56" s="135">
        <f>SUM(C56-D56)</f>
        <v>0</v>
      </c>
      <c r="F56" s="168"/>
      <c r="G56" s="148"/>
      <c r="H56" s="148"/>
      <c r="I56" s="15"/>
      <c r="J56" s="15"/>
      <c r="K56" s="15"/>
      <c r="L56" s="15"/>
      <c r="M56" s="15"/>
      <c r="N56" s="15"/>
      <c r="O56" s="162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s="74" customFormat="1" ht="15">
      <c r="A57" s="88" t="s">
        <v>185</v>
      </c>
      <c r="B57" s="90">
        <v>30000</v>
      </c>
      <c r="C57" s="90">
        <v>33491</v>
      </c>
      <c r="D57" s="90">
        <v>25251</v>
      </c>
      <c r="E57" s="135">
        <f>SUM(C57-D57)</f>
        <v>8240</v>
      </c>
      <c r="F57" s="168"/>
      <c r="G57" s="148"/>
      <c r="H57" s="148"/>
      <c r="I57" s="15"/>
      <c r="J57" s="15"/>
      <c r="K57" s="15"/>
      <c r="L57" s="15"/>
      <c r="M57" s="15"/>
      <c r="N57" s="15"/>
      <c r="O57" s="162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s="74" customFormat="1" ht="15">
      <c r="A58" s="88" t="s">
        <v>186</v>
      </c>
      <c r="B58" s="90">
        <v>15000</v>
      </c>
      <c r="C58" s="90">
        <v>15000</v>
      </c>
      <c r="D58" s="90">
        <v>7206</v>
      </c>
      <c r="E58" s="135">
        <f>SUM(C58-D58)</f>
        <v>7794</v>
      </c>
      <c r="F58" s="168"/>
      <c r="G58" s="148"/>
      <c r="H58" s="148"/>
      <c r="I58" s="15"/>
      <c r="J58" s="15"/>
      <c r="K58" s="15"/>
      <c r="L58" s="15"/>
      <c r="M58" s="15"/>
      <c r="N58" s="15"/>
      <c r="O58" s="162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s="74" customFormat="1" ht="15">
      <c r="A59" s="88" t="s">
        <v>187</v>
      </c>
      <c r="B59" s="90">
        <v>0</v>
      </c>
      <c r="C59" s="90">
        <v>0</v>
      </c>
      <c r="D59" s="90">
        <v>0</v>
      </c>
      <c r="E59" s="135">
        <f>SUM(C59-D59)</f>
        <v>0</v>
      </c>
      <c r="F59" s="168"/>
      <c r="G59" s="148"/>
      <c r="H59" s="148"/>
      <c r="I59" s="15"/>
      <c r="J59" s="15"/>
      <c r="K59" s="15"/>
      <c r="L59" s="15"/>
      <c r="M59" s="15"/>
      <c r="N59" s="15"/>
      <c r="O59" s="162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s="74" customFormat="1" ht="13.5" customHeight="1" thickBot="1">
      <c r="A60" s="88"/>
      <c r="B60" s="90"/>
      <c r="C60" s="90"/>
      <c r="D60" s="90"/>
      <c r="E60" s="135"/>
      <c r="F60" s="168"/>
      <c r="G60" s="148"/>
      <c r="H60" s="148"/>
      <c r="I60" s="15"/>
      <c r="J60" s="15"/>
      <c r="K60" s="15"/>
      <c r="L60" s="15"/>
      <c r="M60" s="15"/>
      <c r="N60" s="15"/>
      <c r="O60" s="16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s="130" customFormat="1" ht="13.5" customHeight="1" thickBot="1">
      <c r="A61" s="127" t="s">
        <v>188</v>
      </c>
      <c r="B61" s="128">
        <f>SUM(B55:B59)</f>
        <v>47300</v>
      </c>
      <c r="C61" s="128">
        <f>SUM(C55:C59)</f>
        <v>50791</v>
      </c>
      <c r="D61" s="128">
        <f>SUM(D55:D59)</f>
        <v>33366</v>
      </c>
      <c r="E61" s="139">
        <f>SUM(E55:E59)</f>
        <v>17425</v>
      </c>
      <c r="F61" s="174"/>
      <c r="G61" s="128"/>
      <c r="H61" s="128"/>
      <c r="I61" s="220"/>
      <c r="J61" s="220"/>
      <c r="K61" s="220"/>
      <c r="L61" s="220"/>
      <c r="M61" s="220"/>
      <c r="N61" s="220"/>
      <c r="O61" s="167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</row>
    <row r="62" spans="7:15" ht="14.25">
      <c r="G62" s="147"/>
      <c r="H62" s="147"/>
      <c r="I62" s="18"/>
      <c r="J62" s="18"/>
      <c r="K62" s="18"/>
      <c r="L62" s="18"/>
      <c r="M62" s="18"/>
      <c r="N62" s="18"/>
      <c r="O62" s="160"/>
    </row>
    <row r="63" spans="1:31" ht="14.25" customHeight="1" hidden="1">
      <c r="A63" s="96" t="s">
        <v>137</v>
      </c>
      <c r="B63" s="115" t="s">
        <v>0</v>
      </c>
      <c r="C63" s="116"/>
      <c r="D63" s="116"/>
      <c r="E63" s="116"/>
      <c r="F63" s="168"/>
      <c r="G63" s="148"/>
      <c r="H63" s="148"/>
      <c r="I63" s="15"/>
      <c r="J63" s="15"/>
      <c r="K63" s="15"/>
      <c r="L63" s="15"/>
      <c r="M63" s="15"/>
      <c r="N63" s="15"/>
      <c r="O63" s="16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8" s="18" customFormat="1" ht="12.75" customHeight="1" hidden="1">
      <c r="A64" s="117"/>
      <c r="B64" s="117"/>
      <c r="C64" s="117"/>
      <c r="D64" s="117"/>
      <c r="E64" s="117"/>
      <c r="F64" s="201"/>
      <c r="G64" s="118"/>
      <c r="H64" s="229"/>
    </row>
    <row r="65" spans="1:31" s="3" customFormat="1" ht="15" customHeight="1">
      <c r="A65" s="96" t="s">
        <v>189</v>
      </c>
      <c r="B65" s="96"/>
      <c r="C65" s="96"/>
      <c r="D65" s="96"/>
      <c r="E65" s="141"/>
      <c r="F65" s="175"/>
      <c r="G65" s="152"/>
      <c r="H65" s="152"/>
      <c r="I65" s="221"/>
      <c r="J65" s="221"/>
      <c r="K65" s="221"/>
      <c r="L65" s="221"/>
      <c r="M65" s="221"/>
      <c r="N65" s="221"/>
      <c r="O65" s="196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74" customFormat="1" ht="15" customHeight="1">
      <c r="A66" s="88" t="s">
        <v>190</v>
      </c>
      <c r="B66" s="90">
        <v>2500</v>
      </c>
      <c r="C66" s="90">
        <v>2500</v>
      </c>
      <c r="D66" s="90">
        <v>1269</v>
      </c>
      <c r="E66" s="135">
        <f>SUM(C66-D66)</f>
        <v>1231</v>
      </c>
      <c r="F66" s="168"/>
      <c r="G66" s="148"/>
      <c r="H66" s="148"/>
      <c r="I66" s="15"/>
      <c r="J66" s="15"/>
      <c r="K66" s="15"/>
      <c r="L66" s="15"/>
      <c r="M66" s="15"/>
      <c r="N66" s="15"/>
      <c r="O66" s="162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s="74" customFormat="1" ht="15">
      <c r="A67" s="88" t="s">
        <v>191</v>
      </c>
      <c r="B67" s="90">
        <v>5000</v>
      </c>
      <c r="C67" s="90">
        <v>5574</v>
      </c>
      <c r="D67" s="90">
        <v>501</v>
      </c>
      <c r="E67" s="135">
        <f>SUM(C67-D67)</f>
        <v>5073</v>
      </c>
      <c r="F67" s="168"/>
      <c r="G67" s="148"/>
      <c r="H67" s="148"/>
      <c r="I67" s="15"/>
      <c r="J67" s="15"/>
      <c r="K67" s="15"/>
      <c r="L67" s="15"/>
      <c r="M67" s="15"/>
      <c r="N67" s="15"/>
      <c r="O67" s="162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">
      <c r="A68" s="88" t="s">
        <v>192</v>
      </c>
      <c r="B68" s="88">
        <v>0</v>
      </c>
      <c r="C68" s="88">
        <v>0</v>
      </c>
      <c r="D68" s="88">
        <v>0</v>
      </c>
      <c r="E68" s="135">
        <f>SUM(C68-D68)</f>
        <v>0</v>
      </c>
      <c r="F68" s="168"/>
      <c r="G68" s="148"/>
      <c r="H68" s="148"/>
      <c r="I68" s="15"/>
      <c r="J68" s="15"/>
      <c r="K68" s="15"/>
      <c r="L68" s="15"/>
      <c r="M68" s="15"/>
      <c r="N68" s="15"/>
      <c r="O68" s="162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.75" thickBot="1">
      <c r="A69" s="84"/>
      <c r="B69" s="119"/>
      <c r="C69" s="119"/>
      <c r="D69" s="119"/>
      <c r="E69" s="142"/>
      <c r="F69" s="168"/>
      <c r="G69" s="148"/>
      <c r="H69" s="148"/>
      <c r="I69" s="15"/>
      <c r="J69" s="15"/>
      <c r="K69" s="15"/>
      <c r="L69" s="15"/>
      <c r="M69" s="15"/>
      <c r="N69" s="15"/>
      <c r="O69" s="162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255" s="130" customFormat="1" ht="15" thickBot="1">
      <c r="A70" s="127" t="s">
        <v>193</v>
      </c>
      <c r="B70" s="128">
        <f>SUM(B66:B68)</f>
        <v>7500</v>
      </c>
      <c r="C70" s="128">
        <f>SUM(C66:C68)</f>
        <v>8074</v>
      </c>
      <c r="D70" s="128">
        <f>SUM(D66:D68)</f>
        <v>1770</v>
      </c>
      <c r="E70" s="139">
        <f>SUM(E66:E68)</f>
        <v>6304</v>
      </c>
      <c r="F70" s="174"/>
      <c r="G70" s="128"/>
      <c r="H70" s="128"/>
      <c r="I70" s="220"/>
      <c r="J70" s="220"/>
      <c r="K70" s="220"/>
      <c r="L70" s="220"/>
      <c r="M70" s="220"/>
      <c r="N70" s="220"/>
      <c r="O70" s="167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IU70" s="178">
        <f>SUM(B70:IT70)</f>
        <v>23648</v>
      </c>
    </row>
    <row r="71" spans="1:31" s="1" customFormat="1" ht="11.25" customHeight="1">
      <c r="A71" s="96" t="s">
        <v>194</v>
      </c>
      <c r="B71" s="96"/>
      <c r="C71" s="96"/>
      <c r="D71" s="96"/>
      <c r="E71" s="141"/>
      <c r="F71" s="175"/>
      <c r="G71" s="152"/>
      <c r="H71" s="152"/>
      <c r="I71" s="220"/>
      <c r="J71" s="220"/>
      <c r="K71" s="220"/>
      <c r="L71" s="220"/>
      <c r="M71" s="220"/>
      <c r="N71" s="220"/>
      <c r="O71" s="161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5">
      <c r="A72" s="88" t="s">
        <v>195</v>
      </c>
      <c r="B72" s="90">
        <v>1000</v>
      </c>
      <c r="C72" s="90">
        <v>1945</v>
      </c>
      <c r="D72" s="90">
        <v>0</v>
      </c>
      <c r="E72" s="135">
        <f aca="true" t="shared" si="4" ref="E72:E81">SUM(C72-D72)</f>
        <v>1945</v>
      </c>
      <c r="F72" s="168"/>
      <c r="G72" s="148"/>
      <c r="H72" s="148"/>
      <c r="I72" s="15"/>
      <c r="J72" s="15"/>
      <c r="K72" s="15"/>
      <c r="L72" s="15"/>
      <c r="M72" s="15"/>
      <c r="N72" s="15"/>
      <c r="O72" s="162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5">
      <c r="A73" s="88" t="s">
        <v>196</v>
      </c>
      <c r="B73" s="90">
        <v>500</v>
      </c>
      <c r="C73" s="90">
        <v>500</v>
      </c>
      <c r="D73" s="90">
        <v>743</v>
      </c>
      <c r="E73" s="135">
        <f t="shared" si="4"/>
        <v>-243</v>
      </c>
      <c r="F73" s="168"/>
      <c r="G73" s="148"/>
      <c r="H73" s="148"/>
      <c r="I73" s="15"/>
      <c r="J73" s="15"/>
      <c r="K73" s="15"/>
      <c r="L73" s="15"/>
      <c r="M73" s="15"/>
      <c r="N73" s="15"/>
      <c r="O73" s="162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">
      <c r="A74" s="88" t="s">
        <v>197</v>
      </c>
      <c r="B74" s="90">
        <v>500</v>
      </c>
      <c r="C74" s="90">
        <v>1000</v>
      </c>
      <c r="D74" s="90">
        <v>0</v>
      </c>
      <c r="E74" s="135">
        <f t="shared" si="4"/>
        <v>1000</v>
      </c>
      <c r="F74" s="168"/>
      <c r="G74" s="148"/>
      <c r="H74" s="148"/>
      <c r="I74" s="15"/>
      <c r="J74" s="15"/>
      <c r="K74" s="15"/>
      <c r="L74" s="15"/>
      <c r="M74" s="15"/>
      <c r="N74" s="15"/>
      <c r="O74" s="162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">
      <c r="A75" s="88" t="s">
        <v>198</v>
      </c>
      <c r="B75" s="90">
        <v>15000</v>
      </c>
      <c r="C75" s="90">
        <v>17064</v>
      </c>
      <c r="D75" s="90">
        <v>12527</v>
      </c>
      <c r="E75" s="135">
        <f t="shared" si="4"/>
        <v>4537</v>
      </c>
      <c r="F75" s="168"/>
      <c r="G75" s="148"/>
      <c r="H75" s="148"/>
      <c r="I75" s="15"/>
      <c r="J75" s="15"/>
      <c r="K75" s="15"/>
      <c r="L75" s="15"/>
      <c r="M75" s="15"/>
      <c r="N75" s="15"/>
      <c r="O75" s="162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">
      <c r="A76" s="88" t="s">
        <v>199</v>
      </c>
      <c r="B76" s="90">
        <v>10000</v>
      </c>
      <c r="C76" s="90">
        <v>10833</v>
      </c>
      <c r="D76" s="90">
        <v>11754</v>
      </c>
      <c r="E76" s="135">
        <f t="shared" si="4"/>
        <v>-921</v>
      </c>
      <c r="F76" s="168">
        <v>6583</v>
      </c>
      <c r="G76" s="148">
        <v>0</v>
      </c>
      <c r="H76" s="148">
        <f>SUM(F76-G76)</f>
        <v>6583</v>
      </c>
      <c r="I76" s="15"/>
      <c r="J76" s="15"/>
      <c r="K76" s="15"/>
      <c r="L76" s="15"/>
      <c r="M76" s="15"/>
      <c r="N76" s="15"/>
      <c r="O76" s="162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">
      <c r="A77" s="88" t="s">
        <v>200</v>
      </c>
      <c r="B77" s="90">
        <v>500</v>
      </c>
      <c r="C77" s="90">
        <v>650</v>
      </c>
      <c r="D77" s="90">
        <v>0</v>
      </c>
      <c r="E77" s="135">
        <f t="shared" si="4"/>
        <v>650</v>
      </c>
      <c r="F77" s="168"/>
      <c r="G77" s="148"/>
      <c r="H77" s="148"/>
      <c r="I77" s="15"/>
      <c r="J77" s="15"/>
      <c r="K77" s="15"/>
      <c r="L77" s="15"/>
      <c r="M77" s="15"/>
      <c r="N77" s="15"/>
      <c r="O77" s="162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s="74" customFormat="1" ht="15">
      <c r="A78" s="88" t="s">
        <v>201</v>
      </c>
      <c r="B78" s="90">
        <v>2500</v>
      </c>
      <c r="C78" s="90">
        <v>4159</v>
      </c>
      <c r="D78" s="90">
        <v>3016</v>
      </c>
      <c r="E78" s="135">
        <f t="shared" si="4"/>
        <v>1143</v>
      </c>
      <c r="F78" s="168"/>
      <c r="G78" s="148"/>
      <c r="H78" s="148"/>
      <c r="I78" s="15"/>
      <c r="J78" s="15"/>
      <c r="K78" s="15"/>
      <c r="L78" s="15"/>
      <c r="M78" s="15"/>
      <c r="N78" s="15"/>
      <c r="O78" s="162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5">
      <c r="A79" s="88" t="s">
        <v>202</v>
      </c>
      <c r="B79" s="90">
        <v>10000</v>
      </c>
      <c r="C79" s="90">
        <v>10876</v>
      </c>
      <c r="D79" s="90">
        <v>8683</v>
      </c>
      <c r="E79" s="135">
        <f t="shared" si="4"/>
        <v>2193</v>
      </c>
      <c r="F79" s="168"/>
      <c r="G79" s="148"/>
      <c r="H79" s="148"/>
      <c r="I79" s="15"/>
      <c r="J79" s="15"/>
      <c r="K79" s="15"/>
      <c r="L79" s="15"/>
      <c r="M79" s="15"/>
      <c r="N79" s="15"/>
      <c r="O79" s="162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5">
      <c r="A80" s="88" t="s">
        <v>203</v>
      </c>
      <c r="B80" s="90">
        <v>1000</v>
      </c>
      <c r="C80" s="90">
        <v>1000</v>
      </c>
      <c r="D80" s="90">
        <v>354</v>
      </c>
      <c r="E80" s="135">
        <f t="shared" si="4"/>
        <v>646</v>
      </c>
      <c r="F80" s="168"/>
      <c r="G80" s="148"/>
      <c r="H80" s="148"/>
      <c r="I80" s="15"/>
      <c r="J80" s="15"/>
      <c r="K80" s="15"/>
      <c r="L80" s="15"/>
      <c r="M80" s="15"/>
      <c r="N80" s="15"/>
      <c r="O80" s="162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" customHeight="1">
      <c r="A81" s="88" t="s">
        <v>204</v>
      </c>
      <c r="B81" s="90">
        <v>2500</v>
      </c>
      <c r="C81" s="90">
        <v>5818</v>
      </c>
      <c r="D81" s="90">
        <v>0</v>
      </c>
      <c r="E81" s="135">
        <f t="shared" si="4"/>
        <v>5818</v>
      </c>
      <c r="F81" s="168"/>
      <c r="G81" s="148"/>
      <c r="H81" s="148"/>
      <c r="I81" s="15"/>
      <c r="J81" s="15"/>
      <c r="K81" s="15"/>
      <c r="L81" s="15"/>
      <c r="M81" s="15"/>
      <c r="N81" s="15"/>
      <c r="O81" s="162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s="183" customFormat="1" ht="15.75" thickBot="1">
      <c r="A82" s="100"/>
      <c r="B82" s="101"/>
      <c r="C82" s="101"/>
      <c r="D82" s="101"/>
      <c r="E82" s="138"/>
      <c r="F82" s="173"/>
      <c r="G82" s="101"/>
      <c r="H82" s="101"/>
      <c r="I82" s="15"/>
      <c r="J82" s="15"/>
      <c r="K82" s="15"/>
      <c r="L82" s="15"/>
      <c r="M82" s="15"/>
      <c r="N82" s="15"/>
      <c r="O82" s="165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0" customFormat="1" ht="15" thickBot="1">
      <c r="A83" s="127" t="s">
        <v>205</v>
      </c>
      <c r="B83" s="128">
        <f>SUM(B72:B81)</f>
        <v>43500</v>
      </c>
      <c r="C83" s="128">
        <f>SUM(C72:C81)</f>
        <v>53845</v>
      </c>
      <c r="D83" s="128">
        <f>SUM(D72:D81)</f>
        <v>37077</v>
      </c>
      <c r="E83" s="139">
        <f>SUM(E72:E81)</f>
        <v>16768</v>
      </c>
      <c r="F83" s="174">
        <f>SUM(F76:F82)</f>
        <v>6583</v>
      </c>
      <c r="G83" s="128">
        <f>SUM(G76:G82)</f>
        <v>0</v>
      </c>
      <c r="H83" s="128">
        <f>SUM(F83-G83)</f>
        <v>6583</v>
      </c>
      <c r="I83" s="220"/>
      <c r="J83" s="220"/>
      <c r="K83" s="220"/>
      <c r="L83" s="220"/>
      <c r="M83" s="220"/>
      <c r="N83" s="220"/>
      <c r="O83" s="167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</row>
    <row r="84" spans="1:31" s="188" customFormat="1" ht="15.75" thickBot="1">
      <c r="A84" s="181"/>
      <c r="B84" s="182"/>
      <c r="C84" s="182"/>
      <c r="D84" s="182"/>
      <c r="E84" s="151"/>
      <c r="F84" s="202"/>
      <c r="G84" s="182"/>
      <c r="H84" s="182"/>
      <c r="I84" s="15"/>
      <c r="J84" s="15"/>
      <c r="K84" s="15"/>
      <c r="L84" s="15"/>
      <c r="M84" s="15"/>
      <c r="N84" s="15"/>
      <c r="O84" s="198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31" s="193" customFormat="1" ht="16.5" thickBot="1">
      <c r="A85" s="189" t="s">
        <v>136</v>
      </c>
      <c r="B85" s="190">
        <f>SUM(B29,B52,B61,B70,B83)</f>
        <v>393300</v>
      </c>
      <c r="C85" s="190">
        <f>SUM(C29,C52,C61,C70,C83)</f>
        <v>543532</v>
      </c>
      <c r="D85" s="190">
        <f>SUM(D29,D52,D61,D70,D83)</f>
        <v>386279</v>
      </c>
      <c r="E85" s="191">
        <f>SUM(C85-D85)</f>
        <v>157253</v>
      </c>
      <c r="F85" s="203">
        <f>SUM(F29,F52,F61,F70,F83)</f>
        <v>214196</v>
      </c>
      <c r="G85" s="190">
        <f>SUM(G29,G52,G61,G70,G83)</f>
        <v>74470</v>
      </c>
      <c r="H85" s="190">
        <f>SUM(F85-G85)</f>
        <v>139726</v>
      </c>
      <c r="I85" s="221"/>
      <c r="J85" s="221"/>
      <c r="K85" s="221"/>
      <c r="L85" s="221"/>
      <c r="M85" s="221"/>
      <c r="N85" s="221"/>
      <c r="O85" s="199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</row>
    <row r="86" spans="1:31" s="186" customFormat="1" ht="15">
      <c r="A86" s="179"/>
      <c r="B86" s="179"/>
      <c r="C86" s="179"/>
      <c r="D86" s="179"/>
      <c r="E86" s="184"/>
      <c r="F86" s="180"/>
      <c r="G86" s="180"/>
      <c r="H86" s="214"/>
      <c r="I86" s="15"/>
      <c r="J86" s="15"/>
      <c r="K86" s="15"/>
      <c r="L86" s="15"/>
      <c r="M86" s="15"/>
      <c r="N86" s="15"/>
      <c r="O86" s="21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31" s="4" customFormat="1" ht="13.5" customHeight="1">
      <c r="A87" s="84"/>
      <c r="B87" s="119"/>
      <c r="C87" s="119"/>
      <c r="D87" s="119"/>
      <c r="E87" s="142"/>
      <c r="F87" s="154"/>
      <c r="G87" s="119"/>
      <c r="H87" s="142"/>
      <c r="I87" s="220"/>
      <c r="J87" s="220"/>
      <c r="K87" s="220"/>
      <c r="L87" s="220"/>
      <c r="M87" s="220"/>
      <c r="N87" s="220"/>
      <c r="O87" s="161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s="73" customFormat="1" ht="15">
      <c r="A88" s="120"/>
      <c r="B88" s="121"/>
      <c r="C88" s="121"/>
      <c r="D88" s="121"/>
      <c r="E88" s="143"/>
      <c r="F88" s="155"/>
      <c r="G88" s="121"/>
      <c r="H88" s="143"/>
      <c r="I88" s="222"/>
      <c r="J88" s="222"/>
      <c r="K88" s="222"/>
      <c r="L88" s="222"/>
      <c r="M88" s="222"/>
      <c r="N88" s="222"/>
      <c r="O88" s="216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</row>
    <row r="89" spans="1:31" s="71" customFormat="1" ht="14.25">
      <c r="A89" s="122"/>
      <c r="B89" s="123"/>
      <c r="C89" s="123"/>
      <c r="D89" s="123"/>
      <c r="E89" s="144"/>
      <c r="F89" s="156"/>
      <c r="G89" s="123"/>
      <c r="H89" s="144"/>
      <c r="I89" s="223"/>
      <c r="J89" s="223"/>
      <c r="K89" s="223"/>
      <c r="L89" s="223"/>
      <c r="M89" s="223"/>
      <c r="N89" s="223"/>
      <c r="O89" s="217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</row>
    <row r="90" spans="1:31" ht="15">
      <c r="A90" s="88"/>
      <c r="B90" s="90"/>
      <c r="C90" s="90"/>
      <c r="D90" s="88"/>
      <c r="E90" s="136"/>
      <c r="F90" s="148"/>
      <c r="G90" s="90"/>
      <c r="H90" s="135"/>
      <c r="I90" s="15"/>
      <c r="J90" s="15"/>
      <c r="K90" s="15"/>
      <c r="L90" s="15"/>
      <c r="M90" s="15"/>
      <c r="N90" s="15"/>
      <c r="O90" s="162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5">
      <c r="A91" s="88"/>
      <c r="B91" s="90"/>
      <c r="C91" s="90"/>
      <c r="D91" s="88"/>
      <c r="E91" s="136"/>
      <c r="F91" s="148"/>
      <c r="G91" s="90"/>
      <c r="H91" s="135"/>
      <c r="I91" s="15"/>
      <c r="J91" s="15"/>
      <c r="K91" s="15"/>
      <c r="L91" s="15"/>
      <c r="M91" s="15"/>
      <c r="N91" s="15"/>
      <c r="O91" s="162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5">
      <c r="A92" s="88"/>
      <c r="B92" s="90"/>
      <c r="C92" s="90"/>
      <c r="D92" s="88"/>
      <c r="E92" s="136"/>
      <c r="F92" s="148"/>
      <c r="G92" s="90"/>
      <c r="H92" s="135"/>
      <c r="I92" s="15"/>
      <c r="J92" s="15"/>
      <c r="K92" s="15"/>
      <c r="L92" s="15"/>
      <c r="M92" s="15"/>
      <c r="N92" s="15"/>
      <c r="O92" s="162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s="69" customFormat="1" ht="15">
      <c r="A93" s="124"/>
      <c r="B93" s="125"/>
      <c r="C93" s="125"/>
      <c r="D93" s="125"/>
      <c r="E93" s="145"/>
      <c r="F93" s="157"/>
      <c r="G93" s="125"/>
      <c r="H93" s="145"/>
      <c r="I93" s="224"/>
      <c r="J93" s="224"/>
      <c r="K93" s="224"/>
      <c r="L93" s="224"/>
      <c r="M93" s="224"/>
      <c r="N93" s="224"/>
      <c r="O93" s="21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</row>
    <row r="94" spans="1:31" s="69" customFormat="1" ht="15">
      <c r="A94" s="124"/>
      <c r="B94" s="125"/>
      <c r="C94" s="125"/>
      <c r="D94" s="125"/>
      <c r="E94" s="145"/>
      <c r="F94" s="157"/>
      <c r="G94" s="125"/>
      <c r="H94" s="145"/>
      <c r="I94" s="224"/>
      <c r="J94" s="224"/>
      <c r="K94" s="224"/>
      <c r="L94" s="224"/>
      <c r="M94" s="224"/>
      <c r="N94" s="224"/>
      <c r="O94" s="21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</row>
    <row r="95" spans="1:31" s="69" customFormat="1" ht="15">
      <c r="A95" s="124"/>
      <c r="B95" s="126"/>
      <c r="C95" s="126"/>
      <c r="D95" s="126"/>
      <c r="E95" s="146"/>
      <c r="F95" s="157"/>
      <c r="G95" s="125"/>
      <c r="H95" s="145"/>
      <c r="I95" s="224"/>
      <c r="J95" s="224"/>
      <c r="K95" s="224"/>
      <c r="L95" s="224"/>
      <c r="M95" s="224"/>
      <c r="N95" s="224"/>
      <c r="O95" s="21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</row>
    <row r="96" spans="1:31" ht="15">
      <c r="A96" s="88"/>
      <c r="B96" s="90"/>
      <c r="C96" s="90"/>
      <c r="D96" s="88"/>
      <c r="E96" s="136"/>
      <c r="F96" s="148"/>
      <c r="G96" s="90"/>
      <c r="H96" s="135"/>
      <c r="I96" s="15"/>
      <c r="J96" s="15"/>
      <c r="K96" s="15"/>
      <c r="L96" s="15"/>
      <c r="M96" s="15"/>
      <c r="N96" s="15"/>
      <c r="O96" s="162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">
      <c r="A97" s="88"/>
      <c r="B97" s="88"/>
      <c r="C97" s="88"/>
      <c r="D97" s="88"/>
      <c r="E97" s="136"/>
      <c r="F97" s="148"/>
      <c r="G97" s="90"/>
      <c r="H97" s="90"/>
      <c r="I97" s="185"/>
      <c r="J97" s="185"/>
      <c r="K97" s="185"/>
      <c r="L97" s="185"/>
      <c r="M97" s="185"/>
      <c r="N97" s="185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ht="15">
      <c r="A98" s="108"/>
    </row>
    <row r="99" spans="1:31" s="14" customFormat="1" ht="15">
      <c r="A99" s="88"/>
      <c r="B99" s="88"/>
      <c r="C99" s="88"/>
      <c r="D99" s="88"/>
      <c r="E99" s="136"/>
      <c r="F99" s="148"/>
      <c r="G99" s="90"/>
      <c r="H99" s="90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4" customFormat="1" ht="15">
      <c r="A100" s="88"/>
      <c r="B100" s="88"/>
      <c r="C100" s="88"/>
      <c r="D100" s="88"/>
      <c r="E100" s="136"/>
      <c r="F100" s="148"/>
      <c r="G100" s="90"/>
      <c r="H100" s="90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2:31" ht="15">
      <c r="B101" s="88"/>
      <c r="C101" s="88"/>
      <c r="D101" s="88"/>
      <c r="E101" s="136"/>
      <c r="F101" s="148"/>
      <c r="G101" s="90"/>
      <c r="H101" s="9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</sheetData>
  <mergeCells count="5">
    <mergeCell ref="A3:H3"/>
    <mergeCell ref="A4:H4"/>
    <mergeCell ref="A5:H5"/>
    <mergeCell ref="A7:E7"/>
    <mergeCell ref="F7:H7"/>
  </mergeCells>
  <printOptions/>
  <pageMargins left="0.7480314960629921" right="0.3937007874015748" top="0.4724409448818898" bottom="0.5905511811023623" header="0.31496062992125984" footer="0.35433070866141736"/>
  <pageSetup horizontalDpi="600" verticalDpi="600" orientation="landscape" paperSize="9" r:id="rId1"/>
  <rowBreaks count="2" manualBreakCount="2">
    <brk id="29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LNV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mkaemper</cp:lastModifiedBy>
  <cp:lastPrinted>2003-11-20T16:33:51Z</cp:lastPrinted>
  <dcterms:created xsi:type="dcterms:W3CDTF">1998-02-20T14:11:37Z</dcterms:created>
  <dcterms:modified xsi:type="dcterms:W3CDTF">2003-11-20T16:34:14Z</dcterms:modified>
  <cp:category/>
  <cp:version/>
  <cp:contentType/>
  <cp:contentStatus/>
</cp:coreProperties>
</file>