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08" firstSheet="1" activeTab="4"/>
  </bookViews>
  <sheets>
    <sheet name="Total budget" sheetId="1" r:id="rId1"/>
    <sheet name="1 Internal Communication" sheetId="2" r:id="rId2"/>
    <sheet name="2 External Communication" sheetId="3" r:id="rId3"/>
    <sheet name="3 Capacity Building" sheetId="4" r:id="rId4"/>
    <sheet name="4 Awareness Raising" sheetId="5" r:id="rId5"/>
  </sheets>
  <definedNames>
    <definedName name="_xlnm.Print_Area" localSheetId="4">'4 Awareness Raising'!$A$1:$O$57</definedName>
  </definedNames>
  <calcPr fullCalcOnLoad="1"/>
</workbook>
</file>

<file path=xl/sharedStrings.xml><?xml version="1.0" encoding="utf-8"?>
<sst xmlns="http://schemas.openxmlformats.org/spreadsheetml/2006/main" count="487" uniqueCount="205">
  <si>
    <t>1.1.</t>
  </si>
  <si>
    <t>1.2.</t>
  </si>
  <si>
    <t>1.3.</t>
  </si>
  <si>
    <t xml:space="preserve">Activity </t>
  </si>
  <si>
    <t>2.1.</t>
  </si>
  <si>
    <t>2.2.</t>
  </si>
  <si>
    <t>Result 1: Internal communication</t>
  </si>
  <si>
    <t>Result 2: external communication</t>
  </si>
  <si>
    <t>Result 3: Capacity Building</t>
  </si>
  <si>
    <t>3.1.</t>
  </si>
  <si>
    <t>3.2.</t>
  </si>
  <si>
    <t>Result 4: AEWA Awareness Raising</t>
  </si>
  <si>
    <t>4.1.</t>
  </si>
  <si>
    <t>4.2.</t>
  </si>
  <si>
    <t xml:space="preserve">4.5. </t>
  </si>
  <si>
    <t>Interactivity of meetings</t>
  </si>
  <si>
    <t>unit</t>
  </si>
  <si>
    <t># units</t>
  </si>
  <si>
    <t>price/unit</t>
  </si>
  <si>
    <t>total</t>
  </si>
  <si>
    <t>a.</t>
  </si>
  <si>
    <t>b.</t>
  </si>
  <si>
    <t>c.</t>
  </si>
  <si>
    <t>Facilitator MOP 3</t>
  </si>
  <si>
    <t>Facilitator StC</t>
  </si>
  <si>
    <t>day</t>
  </si>
  <si>
    <t>d.</t>
  </si>
  <si>
    <t>e.</t>
  </si>
  <si>
    <t>f.</t>
  </si>
  <si>
    <t>Report on website</t>
  </si>
  <si>
    <t>Draft discussion paper</t>
  </si>
  <si>
    <t>JPO Staff task (no additional budget required)</t>
  </si>
  <si>
    <t xml:space="preserve">Sum activity 1.1. </t>
  </si>
  <si>
    <t>Interactivity in-between meetings</t>
  </si>
  <si>
    <t xml:space="preserve">Report meetings on website </t>
  </si>
  <si>
    <t>Web manager to create page on site</t>
  </si>
  <si>
    <t>See budget Result 4</t>
  </si>
  <si>
    <t>Yearly coordination meeting</t>
  </si>
  <si>
    <t>Int'l transport</t>
  </si>
  <si>
    <t>Accomodation</t>
  </si>
  <si>
    <t>DSA</t>
  </si>
  <si>
    <t>Venue provided by host country</t>
  </si>
  <si>
    <t>Consultancy</t>
  </si>
  <si>
    <t>Provided by host (country)</t>
  </si>
  <si>
    <t>Extra break-out room</t>
  </si>
  <si>
    <t>ticket</t>
  </si>
  <si>
    <t>night</t>
  </si>
  <si>
    <t># people</t>
  </si>
  <si>
    <t xml:space="preserve">Sum activity 1.2. </t>
  </si>
  <si>
    <t>Item</t>
  </si>
  <si>
    <t>Evaluation regional representation</t>
  </si>
  <si>
    <t>Evaluate current system</t>
  </si>
  <si>
    <t>alt.</t>
  </si>
  <si>
    <t xml:space="preserve">Sum activity 1.3. </t>
  </si>
  <si>
    <t>Develop ToR</t>
  </si>
  <si>
    <t>Develop guidelines</t>
  </si>
  <si>
    <t xml:space="preserve">day </t>
  </si>
  <si>
    <t>Total for Result 1: Internal Communication</t>
  </si>
  <si>
    <t>Total budget AEWA Communication</t>
  </si>
  <si>
    <t>Activity 1.3.</t>
  </si>
  <si>
    <t>Activity 1.1.</t>
  </si>
  <si>
    <t>Activity 1.2.</t>
  </si>
  <si>
    <t>Activity 2.1.</t>
  </si>
  <si>
    <t>Activity 2.2.</t>
  </si>
  <si>
    <t>Activity 2.3.</t>
  </si>
  <si>
    <t>Activity 3.1.</t>
  </si>
  <si>
    <t>Activity 3.2.</t>
  </si>
  <si>
    <t>Activity 4.1.</t>
  </si>
  <si>
    <t>Activity 4.2.</t>
  </si>
  <si>
    <t>Activity 4.3.</t>
  </si>
  <si>
    <t>Activity 4.4.</t>
  </si>
  <si>
    <t xml:space="preserve">Activity 4.5. </t>
  </si>
  <si>
    <t>Result 2: External communication</t>
  </si>
  <si>
    <t xml:space="preserve">2.3. </t>
  </si>
  <si>
    <t xml:space="preserve">Sum activity 2.1. </t>
  </si>
  <si>
    <t xml:space="preserve">Sum activity 2.2. </t>
  </si>
  <si>
    <t xml:space="preserve">Sum activity 2.3. </t>
  </si>
  <si>
    <t>Total for Result 2: External Communication</t>
  </si>
  <si>
    <t>Exchange Centres for AEWA</t>
  </si>
  <si>
    <t>Engage AEWA Ambassadors</t>
  </si>
  <si>
    <t xml:space="preserve">Sum activity 3.1. </t>
  </si>
  <si>
    <t xml:space="preserve">Sum activity 3.2. </t>
  </si>
  <si>
    <t>Facilitate national follow up</t>
  </si>
  <si>
    <t>Result 4: Awareness Raising</t>
  </si>
  <si>
    <t xml:space="preserve">4.3. </t>
  </si>
  <si>
    <t xml:space="preserve">Sum activity 4.1. </t>
  </si>
  <si>
    <t xml:space="preserve">Sum activity 4.2. </t>
  </si>
  <si>
    <t xml:space="preserve">Sum activity 4.3. </t>
  </si>
  <si>
    <t xml:space="preserve">4.4. </t>
  </si>
  <si>
    <t xml:space="preserve">Sum activity 4.4. </t>
  </si>
  <si>
    <t xml:space="preserve">Sum activity 4.5. </t>
  </si>
  <si>
    <t>Total for Result 4: Awareness Raising</t>
  </si>
  <si>
    <t>Total for Result 3: Capacity Building</t>
  </si>
  <si>
    <t>AEWA Newsletter</t>
  </si>
  <si>
    <t>E-discussions</t>
  </si>
  <si>
    <t>Accession Guidelines</t>
  </si>
  <si>
    <t>Toolkit for National level</t>
  </si>
  <si>
    <t>Organise meeting per region</t>
  </si>
  <si>
    <t>Facilitator (from the region!)</t>
  </si>
  <si>
    <t>Venue to be provided by host country</t>
  </si>
  <si>
    <t>(invitations, programme, logistics etc.)</t>
  </si>
  <si>
    <t>Coordinate organisation of meeting</t>
  </si>
  <si>
    <t>Coordination Feasibility study</t>
  </si>
  <si>
    <t>Execution Feasibility study</t>
  </si>
  <si>
    <t>Regional reps</t>
  </si>
  <si>
    <t>lump telecom</t>
  </si>
  <si>
    <t>Identify hosts centres</t>
  </si>
  <si>
    <t>Establish regional centres</t>
  </si>
  <si>
    <t>Help desk to be provided by host country</t>
  </si>
  <si>
    <t>Web maintenance to be provided by host country</t>
  </si>
  <si>
    <t xml:space="preserve"> lump</t>
  </si>
  <si>
    <t xml:space="preserve">Identify Ambassadors </t>
  </si>
  <si>
    <t>Assist Ambassadorship</t>
  </si>
  <si>
    <t>Travel costs</t>
  </si>
  <si>
    <t>tickets</t>
  </si>
  <si>
    <t>Coordinate organisation of training</t>
  </si>
  <si>
    <t>Trainer</t>
  </si>
  <si>
    <t>Training design (by Trainer)</t>
  </si>
  <si>
    <t>Organise training per region</t>
  </si>
  <si>
    <t>National training</t>
  </si>
  <si>
    <t>To be provided by host country</t>
  </si>
  <si>
    <t>on AEWA Centres' web</t>
  </si>
  <si>
    <t>Regional E-working group</t>
  </si>
  <si>
    <t>See budget activity 2.2.b.</t>
  </si>
  <si>
    <t>Consolidate regional users manual</t>
  </si>
  <si>
    <t>Facilitator TC ( incl. 1 day prep, 1 day reporting)</t>
  </si>
  <si>
    <t>Sub- regional travel</t>
  </si>
  <si>
    <t>Int'l travel</t>
  </si>
  <si>
    <t>Per Diem</t>
  </si>
  <si>
    <t>Lunch &amp; breaks</t>
  </si>
  <si>
    <t>Other: visa, insurance</t>
  </si>
  <si>
    <t xml:space="preserve">lump sum </t>
  </si>
  <si>
    <t>Meeting proceedings</t>
  </si>
  <si>
    <t>Meeting material (stationary)</t>
  </si>
  <si>
    <t>cost in euro</t>
  </si>
  <si>
    <t>phase 1</t>
  </si>
  <si>
    <t>Definition</t>
  </si>
  <si>
    <t>phase 2</t>
  </si>
  <si>
    <t>Design</t>
  </si>
  <si>
    <t>phase 3</t>
  </si>
  <si>
    <t>Collecting, approving and submitting finalized content</t>
  </si>
  <si>
    <t>phase 4</t>
  </si>
  <si>
    <t>Implementation</t>
  </si>
  <si>
    <t>Maintenance</t>
  </si>
  <si>
    <t>** calculation budget estimate for a website, including initial basic maintenance costs</t>
  </si>
  <si>
    <t>-</t>
  </si>
  <si>
    <t>Web site design**</t>
  </si>
  <si>
    <t>Regional Training of Trainers</t>
  </si>
  <si>
    <t>Regional MOP (in 5 regions)*</t>
  </si>
  <si>
    <t>Help desk (distance)</t>
  </si>
  <si>
    <t>hour</t>
  </si>
  <si>
    <t>phase 5</t>
  </si>
  <si>
    <t>Sub contracting</t>
  </si>
  <si>
    <t>Yearly distribution</t>
  </si>
  <si>
    <t>Training preps + report</t>
  </si>
  <si>
    <t xml:space="preserve">hour </t>
  </si>
  <si>
    <t>Collection &amp; editing</t>
  </si>
  <si>
    <t>Design &amp; production</t>
  </si>
  <si>
    <t>Distribution</t>
  </si>
  <si>
    <t>Translation</t>
  </si>
  <si>
    <t>Monthly e-flashes</t>
  </si>
  <si>
    <t>Establish e-list</t>
  </si>
  <si>
    <t>Establish discussion fora</t>
  </si>
  <si>
    <t>Establish working groups</t>
  </si>
  <si>
    <t>Postage</t>
  </si>
  <si>
    <t>lump sum</t>
  </si>
  <si>
    <t>lump per language</t>
  </si>
  <si>
    <t>days</t>
  </si>
  <si>
    <t>Design &amp; production regular newsletter (2/year)</t>
  </si>
  <si>
    <t>2 regular issues &amp; 1 special issue per year</t>
  </si>
  <si>
    <t>Poster</t>
  </si>
  <si>
    <t>Sticker</t>
  </si>
  <si>
    <t>PPP presentation</t>
  </si>
  <si>
    <t>Production CD-Rom</t>
  </si>
  <si>
    <t>Agreement Text</t>
  </si>
  <si>
    <t>Content</t>
  </si>
  <si>
    <t>Design &amp; Production</t>
  </si>
  <si>
    <t>Consultancy lump sum</t>
  </si>
  <si>
    <t>Same as 4.5.c. (no additional budget required)</t>
  </si>
  <si>
    <t>CD-Rom</t>
  </si>
  <si>
    <t>With the position filled, the required budget will be much lower.</t>
  </si>
  <si>
    <t xml:space="preserve">Please note: this budget contains consultancy in case the JPO position is not filled (in red). </t>
  </si>
  <si>
    <t>Terminal cost</t>
  </si>
  <si>
    <t>Terminal costs</t>
  </si>
  <si>
    <t>(budget shows total for 5 regions)</t>
  </si>
  <si>
    <t>g.</t>
  </si>
  <si>
    <t>Evaluation &amp; revision</t>
  </si>
  <si>
    <t xml:space="preserve">tax </t>
  </si>
  <si>
    <t>* the 5 regions that are considered here are :  West Africa, East Africa, the Middle East and Central Asia (4 priority regions), and Europe</t>
  </si>
  <si>
    <t>* Website restructuring is part of the AEWA Communication strategy.</t>
  </si>
  <si>
    <t>As implementation is foreseen for 2004, no budget has been included here.</t>
  </si>
  <si>
    <t>Content management training workshop**</t>
  </si>
  <si>
    <t>** Training of AEWA Staff (JPO)</t>
  </si>
  <si>
    <t>The development &amp; distribution of accession guidelines is part of the AEWA Communication Strategy.</t>
  </si>
  <si>
    <t>Note: the AEWA Anniversary in 2005 is an important awareness raising moment.</t>
  </si>
  <si>
    <t>No budget has been included here as this action plan covers 2006-2009 only.</t>
  </si>
  <si>
    <t>Content maintenance</t>
  </si>
  <si>
    <t>hour/month</t>
  </si>
  <si>
    <t>Design &amp; (re)production CD Rom</t>
  </si>
  <si>
    <t>Manual/Meeting proceedings</t>
  </si>
  <si>
    <t>AEWA Communication budget 2006-2009 (EUR)</t>
  </si>
  <si>
    <t>Strategy/proposal to make website interactive</t>
  </si>
  <si>
    <t>Design &amp; construction interactive website</t>
  </si>
  <si>
    <t>As part of the implementation is foreseen for 2004, only partial budget (to make website interactive) has been included here.</t>
  </si>
  <si>
    <t>AEWA Website*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</si>
</sst>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_-"/>
    <numFmt numFmtId="173" formatCode="&quot;€&quot;\ #,##0_-"/>
    <numFmt numFmtId="174" formatCode="0.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64" fontId="3" fillId="0" borderId="0" xfId="17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173" fontId="1" fillId="0" borderId="0" xfId="0" applyNumberFormat="1" applyFont="1" applyAlignment="1">
      <alignment/>
    </xf>
    <xf numFmtId="173" fontId="3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174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173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164" fontId="3" fillId="0" borderId="2" xfId="17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3" fontId="3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1"/>
  <sheetViews>
    <sheetView workbookViewId="0" topLeftCell="A2">
      <selection activeCell="D25" sqref="D25"/>
    </sheetView>
  </sheetViews>
  <sheetFormatPr defaultColWidth="9.140625" defaultRowHeight="12.75"/>
  <cols>
    <col min="1" max="1" width="11.28125" style="0" customWidth="1"/>
    <col min="3" max="3" width="13.00390625" style="0" customWidth="1"/>
    <col min="4" max="5" width="10.57421875" style="0" customWidth="1"/>
    <col min="6" max="6" width="11.140625" style="0" customWidth="1"/>
    <col min="9" max="9" width="9.7109375" style="0" bestFit="1" customWidth="1"/>
  </cols>
  <sheetData>
    <row r="4" ht="12.75">
      <c r="A4" s="1" t="s">
        <v>200</v>
      </c>
    </row>
    <row r="5" ht="12.75">
      <c r="A5" s="23" t="s">
        <v>181</v>
      </c>
    </row>
    <row r="6" spans="1:4" ht="12.75">
      <c r="A6" s="23" t="s">
        <v>180</v>
      </c>
      <c r="D6" s="1"/>
    </row>
    <row r="7" spans="4:7" ht="12.75">
      <c r="D7" s="18">
        <v>2006</v>
      </c>
      <c r="E7" s="18">
        <v>2007</v>
      </c>
      <c r="F7" s="18">
        <v>2008</v>
      </c>
      <c r="G7" s="34">
        <v>2009</v>
      </c>
    </row>
    <row r="8" spans="4:6" ht="12.75">
      <c r="D8" s="19"/>
      <c r="E8" s="19"/>
      <c r="F8" s="19"/>
    </row>
    <row r="9" spans="1:7" ht="12.75">
      <c r="A9" s="1" t="s">
        <v>6</v>
      </c>
      <c r="D9" s="9">
        <f>SUM('1 Internal Communication'!L35)</f>
        <v>16740</v>
      </c>
      <c r="E9" s="9">
        <f>SUM('1 Internal Communication'!M35)</f>
        <v>9990</v>
      </c>
      <c r="F9" s="9">
        <f>SUM('1 Internal Communication'!N35)</f>
        <v>7290</v>
      </c>
      <c r="G9" s="9">
        <f>SUM('1 Internal Communication'!O35)</f>
        <v>5940</v>
      </c>
    </row>
    <row r="10" spans="3:7" ht="12.75">
      <c r="C10" t="s">
        <v>60</v>
      </c>
      <c r="D10" s="17">
        <f>SUM('1 Internal Communication'!L15)</f>
        <v>10800</v>
      </c>
      <c r="E10" s="17">
        <f>SUM('1 Internal Communication'!M15)</f>
        <v>4050</v>
      </c>
      <c r="F10" s="17">
        <f>SUM('1 Internal Communication'!N15)</f>
        <v>4950</v>
      </c>
      <c r="G10" s="17">
        <f>SUM('1 Internal Communication'!O15)</f>
        <v>4050</v>
      </c>
    </row>
    <row r="11" spans="3:7" ht="12.75">
      <c r="C11" t="s">
        <v>61</v>
      </c>
      <c r="D11" s="17">
        <f>SUM('1 Internal Communication'!L23)</f>
        <v>1440</v>
      </c>
      <c r="E11" s="17">
        <f>SUM('1 Internal Communication'!M23)</f>
        <v>1440</v>
      </c>
      <c r="F11" s="17">
        <f>SUM('1 Internal Communication'!N23)</f>
        <v>1440</v>
      </c>
      <c r="G11" s="17">
        <f>SUM('1 Internal Communication'!O23)</f>
        <v>1440</v>
      </c>
    </row>
    <row r="12" spans="3:7" ht="12.75">
      <c r="C12" t="s">
        <v>59</v>
      </c>
      <c r="D12" s="17">
        <f>SUM('1 Internal Communication'!L33)</f>
        <v>4500</v>
      </c>
      <c r="E12" s="17">
        <f>SUM('1 Internal Communication'!M33)</f>
        <v>4500</v>
      </c>
      <c r="F12" s="17">
        <f>SUM('1 Internal Communication'!N33)</f>
        <v>900</v>
      </c>
      <c r="G12" s="17">
        <f>SUM('1 Internal Communication'!O33)</f>
        <v>450</v>
      </c>
    </row>
    <row r="15" spans="1:7" ht="12.75">
      <c r="A15" s="1" t="s">
        <v>7</v>
      </c>
      <c r="D15" s="9">
        <f>SUM('2 External Communication'!L39)</f>
        <v>64300</v>
      </c>
      <c r="E15" s="9">
        <f>SUM('2 External Communication'!M39)</f>
        <v>66700</v>
      </c>
      <c r="F15" s="9">
        <f>SUM('2 External Communication'!N39)</f>
        <v>35550</v>
      </c>
      <c r="G15" s="9">
        <f>SUM('2 External Communication'!O39)</f>
        <v>4200</v>
      </c>
    </row>
    <row r="16" spans="3:7" ht="12.75">
      <c r="C16" t="s">
        <v>62</v>
      </c>
      <c r="D16">
        <f>SUM('2 External Communication'!L21)</f>
        <v>57900</v>
      </c>
      <c r="E16">
        <f>SUM('2 External Communication'!M21)</f>
        <v>57900</v>
      </c>
      <c r="F16">
        <f>SUM('2 External Communication'!N21)</f>
        <v>28950</v>
      </c>
      <c r="G16">
        <f>SUM('2 External Communication'!O21)</f>
        <v>0</v>
      </c>
    </row>
    <row r="17" spans="3:7" ht="12.75">
      <c r="C17" t="s">
        <v>63</v>
      </c>
      <c r="D17">
        <f>SUM('2 External Communication'!L30)</f>
        <v>400</v>
      </c>
      <c r="E17">
        <f>SUM('2 External Communication'!M30)</f>
        <v>4800</v>
      </c>
      <c r="F17">
        <f>SUM('2 External Communication'!N30)</f>
        <v>4600</v>
      </c>
      <c r="G17">
        <f>SUM('2 External Communication'!O30)</f>
        <v>2200</v>
      </c>
    </row>
    <row r="18" spans="3:7" ht="12.75">
      <c r="C18" t="s">
        <v>64</v>
      </c>
      <c r="D18">
        <f>SUM('2 External Communication'!L37)</f>
        <v>6000</v>
      </c>
      <c r="E18">
        <f>SUM('2 External Communication'!M37)</f>
        <v>4000</v>
      </c>
      <c r="F18">
        <f>SUM('2 External Communication'!N37)</f>
        <v>2000</v>
      </c>
      <c r="G18">
        <f>SUM('2 External Communication'!O37)</f>
        <v>2000</v>
      </c>
    </row>
    <row r="20" spans="1:7" ht="12.75">
      <c r="A20" s="1" t="s">
        <v>8</v>
      </c>
      <c r="D20" s="9">
        <f>SUM('3 Capacity Building'!L33)</f>
        <v>73200</v>
      </c>
      <c r="E20" s="9">
        <f>SUM('3 Capacity Building'!M33)</f>
        <v>67800</v>
      </c>
      <c r="F20" s="9">
        <f>SUM('3 Capacity Building'!N33)</f>
        <v>33900</v>
      </c>
      <c r="G20" s="9">
        <f>SUM('3 Capacity Building'!O33)</f>
        <v>0</v>
      </c>
    </row>
    <row r="21" spans="3:7" ht="12.75">
      <c r="C21" t="s">
        <v>65</v>
      </c>
      <c r="D21">
        <f>SUM('3 Capacity Building'!L23)</f>
        <v>70500</v>
      </c>
      <c r="E21">
        <f>SUM('3 Capacity Building'!M23)</f>
        <v>65100</v>
      </c>
      <c r="F21">
        <f>SUM('3 Capacity Building'!N23)</f>
        <v>32550</v>
      </c>
      <c r="G21">
        <f>SUM('3 Capacity Building'!O23)</f>
        <v>0</v>
      </c>
    </row>
    <row r="22" spans="3:7" ht="12.75">
      <c r="C22" t="s">
        <v>66</v>
      </c>
      <c r="D22">
        <f>SUM('3 Capacity Building'!L31)</f>
        <v>2700</v>
      </c>
      <c r="E22">
        <f>SUM('3 Capacity Building'!M31)</f>
        <v>2700</v>
      </c>
      <c r="F22">
        <f>SUM('3 Capacity Building'!N31)</f>
        <v>1350</v>
      </c>
      <c r="G22">
        <f>SUM('3 Capacity Building'!O31)</f>
        <v>0</v>
      </c>
    </row>
    <row r="24" spans="1:7" ht="12.75">
      <c r="A24" s="1" t="s">
        <v>11</v>
      </c>
      <c r="D24" s="9">
        <f>SUM('4 Awareness Raising'!L56)</f>
        <v>59930</v>
      </c>
      <c r="E24" s="9">
        <f>SUM('4 Awareness Raising'!M56)</f>
        <v>49160</v>
      </c>
      <c r="F24" s="9">
        <f>SUM('4 Awareness Raising'!N56)</f>
        <v>51975</v>
      </c>
      <c r="G24" s="9">
        <f>SUM('4 Awareness Raising'!O56)</f>
        <v>48535</v>
      </c>
    </row>
    <row r="25" spans="3:7" ht="12.75">
      <c r="C25" t="s">
        <v>67</v>
      </c>
      <c r="D25">
        <f>SUM('4 Awareness Raising'!L16)</f>
        <v>10820</v>
      </c>
      <c r="E25">
        <f>SUM('4 Awareness Raising'!M16)</f>
        <v>7300</v>
      </c>
      <c r="F25">
        <f>SUM('4 Awareness Raising'!N16)</f>
        <v>7740</v>
      </c>
      <c r="G25">
        <f>SUM('4 Awareness Raising'!O16)</f>
        <v>7300</v>
      </c>
    </row>
    <row r="26" spans="3:7" ht="12.75">
      <c r="C26" t="s">
        <v>68</v>
      </c>
      <c r="D26">
        <f>SUM('4 Awareness Raising'!L27)</f>
        <v>35670</v>
      </c>
      <c r="E26">
        <f>SUM('4 Awareness Raising'!M27)</f>
        <v>35670</v>
      </c>
      <c r="F26">
        <f>SUM('4 Awareness Raising'!N27)</f>
        <v>35670</v>
      </c>
      <c r="G26">
        <f>SUM('4 Awareness Raising'!O27)</f>
        <v>35670</v>
      </c>
    </row>
    <row r="27" spans="3:7" ht="12.75">
      <c r="C27" t="s">
        <v>69</v>
      </c>
      <c r="D27">
        <f>SUM('4 Awareness Raising'!L35)</f>
        <v>440</v>
      </c>
      <c r="E27">
        <f>SUM('4 Awareness Raising'!M35)</f>
        <v>440</v>
      </c>
      <c r="F27">
        <f>SUM('4 Awareness Raising'!N35)</f>
        <v>440</v>
      </c>
      <c r="G27">
        <f>SUM('4 Awareness Raising'!O35)</f>
        <v>440</v>
      </c>
    </row>
    <row r="28" spans="3:7" ht="12.75">
      <c r="C28" t="s">
        <v>70</v>
      </c>
      <c r="D28">
        <f>SUM('4 Awareness Raising'!L40)</f>
        <v>0</v>
      </c>
      <c r="E28">
        <f>SUM('4 Awareness Raising'!M40)</f>
        <v>0</v>
      </c>
      <c r="F28">
        <f>SUM('4 Awareness Raising'!N40)</f>
        <v>0</v>
      </c>
      <c r="G28">
        <f>SUM('4 Awareness Raising'!O40)</f>
        <v>0</v>
      </c>
    </row>
    <row r="29" spans="3:7" ht="12.75">
      <c r="C29" t="s">
        <v>71</v>
      </c>
      <c r="D29">
        <f>SUM('4 Awareness Raising'!L53)</f>
        <v>13000</v>
      </c>
      <c r="E29">
        <f>SUM('4 Awareness Raising'!M53)</f>
        <v>5750</v>
      </c>
      <c r="F29">
        <f>SUM('4 Awareness Raising'!N53)</f>
        <v>8125</v>
      </c>
      <c r="G29">
        <f>SUM('4 Awareness Raising'!O53)</f>
        <v>5125</v>
      </c>
    </row>
    <row r="31" spans="1:9" ht="12.75">
      <c r="A31" s="7" t="s">
        <v>58</v>
      </c>
      <c r="B31" s="8"/>
      <c r="C31" s="8"/>
      <c r="D31" s="21">
        <f>SUM(D9+D15+D20+D24)</f>
        <v>214170</v>
      </c>
      <c r="E31" s="21">
        <f>SUM(E9+E15+E20+E24)</f>
        <v>193650</v>
      </c>
      <c r="F31" s="21">
        <f>SUM(F9+F15+F20+F24)</f>
        <v>128715</v>
      </c>
      <c r="G31" s="10">
        <f>SUM(G9+G15+G20+G24)</f>
        <v>58675</v>
      </c>
      <c r="I31" s="38">
        <f>SUM(D31:H31)</f>
        <v>595210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5"/>
  <sheetViews>
    <sheetView workbookViewId="0" topLeftCell="A5">
      <selection activeCell="N24" sqref="N24"/>
    </sheetView>
  </sheetViews>
  <sheetFormatPr defaultColWidth="9.140625" defaultRowHeight="12.75"/>
  <cols>
    <col min="1" max="1" width="4.28125" style="0" customWidth="1"/>
    <col min="4" max="4" width="15.140625" style="0" customWidth="1"/>
    <col min="5" max="5" width="18.140625" style="0" customWidth="1"/>
    <col min="6" max="6" width="6.140625" style="0" customWidth="1"/>
    <col min="7" max="7" width="7.421875" style="0" customWidth="1"/>
    <col min="8" max="8" width="8.57421875" style="0" customWidth="1"/>
    <col min="9" max="9" width="9.7109375" style="0" customWidth="1"/>
    <col min="10" max="10" width="7.28125" style="0" customWidth="1"/>
    <col min="11" max="11" width="2.421875" style="0" customWidth="1"/>
    <col min="12" max="14" width="9.28125" style="0" bestFit="1" customWidth="1"/>
  </cols>
  <sheetData>
    <row r="2" s="27" customFormat="1" ht="12.75">
      <c r="B2" s="28"/>
    </row>
    <row r="3" s="27" customFormat="1" ht="12.75"/>
    <row r="4" spans="1:12" s="27" customFormat="1" ht="12.75">
      <c r="A4" s="29" t="s">
        <v>6</v>
      </c>
      <c r="L4" s="29" t="s">
        <v>153</v>
      </c>
    </row>
    <row r="5" spans="1:15" s="27" customFormat="1" ht="12.75">
      <c r="A5" s="27" t="s">
        <v>3</v>
      </c>
      <c r="L5" s="29">
        <v>2006</v>
      </c>
      <c r="M5" s="29">
        <v>2007</v>
      </c>
      <c r="N5" s="29">
        <v>2008</v>
      </c>
      <c r="O5" s="29">
        <v>2009</v>
      </c>
    </row>
    <row r="6" spans="1:10" s="29" customFormat="1" ht="12.75">
      <c r="A6" s="29" t="s">
        <v>0</v>
      </c>
      <c r="B6" s="29" t="s">
        <v>15</v>
      </c>
      <c r="E6" s="29" t="s">
        <v>49</v>
      </c>
      <c r="F6" s="29" t="s">
        <v>16</v>
      </c>
      <c r="G6" s="29" t="s">
        <v>17</v>
      </c>
      <c r="H6" s="29" t="s">
        <v>47</v>
      </c>
      <c r="I6" s="29" t="s">
        <v>18</v>
      </c>
      <c r="J6" s="29" t="s">
        <v>19</v>
      </c>
    </row>
    <row r="7" spans="1:15" s="28" customFormat="1" ht="12.75">
      <c r="A7" s="30" t="s">
        <v>20</v>
      </c>
      <c r="B7" s="28" t="s">
        <v>125</v>
      </c>
      <c r="E7" s="28" t="s">
        <v>42</v>
      </c>
      <c r="F7" s="28" t="s">
        <v>25</v>
      </c>
      <c r="G7" s="28">
        <v>5</v>
      </c>
      <c r="H7" s="28">
        <v>1</v>
      </c>
      <c r="I7" s="28">
        <v>450</v>
      </c>
      <c r="J7" s="28">
        <f>+(G7*H7*I7)</f>
        <v>2250</v>
      </c>
      <c r="L7" s="28">
        <f>+(J7)</f>
        <v>2250</v>
      </c>
      <c r="M7" s="28">
        <f>+(J7)</f>
        <v>2250</v>
      </c>
      <c r="N7" s="28">
        <f>+(J7)</f>
        <v>2250</v>
      </c>
      <c r="O7" s="28">
        <f>+(J7)</f>
        <v>2250</v>
      </c>
    </row>
    <row r="8" spans="1:15" s="28" customFormat="1" ht="12.75">
      <c r="A8" s="30" t="s">
        <v>21</v>
      </c>
      <c r="B8" s="28" t="s">
        <v>23</v>
      </c>
      <c r="E8" s="28" t="s">
        <v>42</v>
      </c>
      <c r="F8" s="28" t="s">
        <v>25</v>
      </c>
      <c r="G8" s="28">
        <v>5</v>
      </c>
      <c r="H8" s="28">
        <v>1</v>
      </c>
      <c r="I8" s="28">
        <v>450</v>
      </c>
      <c r="J8" s="28">
        <f>+(G8*H8*I8)</f>
        <v>2250</v>
      </c>
      <c r="L8" s="28">
        <f>+(J8)</f>
        <v>2250</v>
      </c>
      <c r="M8" s="28">
        <v>0</v>
      </c>
      <c r="N8" s="28">
        <v>0</v>
      </c>
      <c r="O8" s="28">
        <v>0</v>
      </c>
    </row>
    <row r="9" spans="1:15" s="28" customFormat="1" ht="12.75">
      <c r="A9" s="30" t="s">
        <v>22</v>
      </c>
      <c r="B9" s="28" t="s">
        <v>24</v>
      </c>
      <c r="E9" s="28" t="s">
        <v>42</v>
      </c>
      <c r="F9" s="28" t="s">
        <v>25</v>
      </c>
      <c r="G9" s="28">
        <v>4</v>
      </c>
      <c r="H9" s="28">
        <v>1</v>
      </c>
      <c r="I9" s="28">
        <v>450</v>
      </c>
      <c r="J9" s="28">
        <f>+(G9*H9*I9)</f>
        <v>1800</v>
      </c>
      <c r="L9" s="28">
        <f>+(J9)</f>
        <v>1800</v>
      </c>
      <c r="M9" s="28">
        <f>+(J9)</f>
        <v>1800</v>
      </c>
      <c r="N9" s="28">
        <f>+(J9)</f>
        <v>1800</v>
      </c>
      <c r="O9" s="28">
        <f>+(J9)</f>
        <v>1800</v>
      </c>
    </row>
    <row r="10" spans="1:5" s="27" customFormat="1" ht="12.75">
      <c r="A10" s="31" t="s">
        <v>26</v>
      </c>
      <c r="B10" s="27" t="s">
        <v>44</v>
      </c>
      <c r="E10" s="32" t="s">
        <v>43</v>
      </c>
    </row>
    <row r="11" spans="1:5" s="27" customFormat="1" ht="12.75">
      <c r="A11" s="31" t="s">
        <v>27</v>
      </c>
      <c r="B11" s="27" t="s">
        <v>29</v>
      </c>
      <c r="E11" s="32" t="s">
        <v>31</v>
      </c>
    </row>
    <row r="12" spans="1:5" ht="12.75">
      <c r="A12" s="2" t="s">
        <v>28</v>
      </c>
      <c r="B12" t="s">
        <v>30</v>
      </c>
      <c r="E12" s="3" t="s">
        <v>31</v>
      </c>
    </row>
    <row r="13" spans="1:5" ht="12.75">
      <c r="A13" s="2" t="s">
        <v>185</v>
      </c>
      <c r="B13" t="s">
        <v>186</v>
      </c>
      <c r="E13" s="3" t="s">
        <v>31</v>
      </c>
    </row>
    <row r="14" spans="1:14" s="23" customFormat="1" ht="12.75">
      <c r="A14" s="25"/>
      <c r="D14" s="24" t="s">
        <v>52</v>
      </c>
      <c r="E14" s="23" t="s">
        <v>42</v>
      </c>
      <c r="F14" s="23" t="s">
        <v>25</v>
      </c>
      <c r="G14" s="23">
        <v>10</v>
      </c>
      <c r="H14" s="23">
        <v>1</v>
      </c>
      <c r="I14" s="23">
        <v>450</v>
      </c>
      <c r="J14" s="23">
        <f>+(G14*H14*I14)</f>
        <v>4500</v>
      </c>
      <c r="L14" s="23">
        <f>+(J14)</f>
        <v>4500</v>
      </c>
      <c r="N14" s="23">
        <f>+I14*2</f>
        <v>900</v>
      </c>
    </row>
    <row r="15" spans="9:15" ht="12.75">
      <c r="I15" s="4" t="s">
        <v>32</v>
      </c>
      <c r="J15" s="16"/>
      <c r="K15" s="16"/>
      <c r="L15" s="16">
        <f>SUM(L7:L14)</f>
        <v>10800</v>
      </c>
      <c r="M15" s="16">
        <f>SUM(M7:M14)</f>
        <v>4050</v>
      </c>
      <c r="N15" s="16">
        <f>SUM(N7:N14)</f>
        <v>4950</v>
      </c>
      <c r="O15" s="16">
        <f>SUM(O7:O14)</f>
        <v>4050</v>
      </c>
    </row>
    <row r="17" spans="1:14" ht="12.75">
      <c r="A17" s="1" t="s">
        <v>1</v>
      </c>
      <c r="B17" s="1" t="s">
        <v>33</v>
      </c>
      <c r="E17" s="1" t="s">
        <v>49</v>
      </c>
      <c r="F17" s="1" t="s">
        <v>16</v>
      </c>
      <c r="G17" s="1" t="s">
        <v>17</v>
      </c>
      <c r="H17" s="1" t="s">
        <v>47</v>
      </c>
      <c r="I17" s="1" t="s">
        <v>18</v>
      </c>
      <c r="J17" s="1" t="s">
        <v>19</v>
      </c>
      <c r="K17" s="1"/>
      <c r="L17" s="1"/>
      <c r="M17" s="1"/>
      <c r="N17" s="1"/>
    </row>
    <row r="18" spans="1:5" ht="12.75">
      <c r="A18" s="2" t="s">
        <v>20</v>
      </c>
      <c r="B18" t="s">
        <v>34</v>
      </c>
      <c r="E18" s="3" t="s">
        <v>31</v>
      </c>
    </row>
    <row r="19" spans="1:5" ht="12.75">
      <c r="A19" s="2" t="s">
        <v>21</v>
      </c>
      <c r="B19" t="s">
        <v>35</v>
      </c>
      <c r="E19" s="3" t="s">
        <v>36</v>
      </c>
    </row>
    <row r="20" spans="1:15" s="23" customFormat="1" ht="12.75">
      <c r="A20" s="25" t="s">
        <v>22</v>
      </c>
      <c r="B20" s="23" t="s">
        <v>37</v>
      </c>
      <c r="E20" s="23" t="s">
        <v>38</v>
      </c>
      <c r="F20" s="23" t="s">
        <v>45</v>
      </c>
      <c r="G20" s="23">
        <v>1</v>
      </c>
      <c r="H20" s="23">
        <v>1</v>
      </c>
      <c r="I20" s="23">
        <v>1000</v>
      </c>
      <c r="J20" s="23">
        <f>+(G20*H20*I20)</f>
        <v>1000</v>
      </c>
      <c r="L20" s="23">
        <f>+(J20)</f>
        <v>1000</v>
      </c>
      <c r="M20" s="23">
        <f>+(J20)</f>
        <v>1000</v>
      </c>
      <c r="N20" s="23">
        <f>+(J20)</f>
        <v>1000</v>
      </c>
      <c r="O20" s="23">
        <f>+(J20)</f>
        <v>1000</v>
      </c>
    </row>
    <row r="21" spans="5:15" s="23" customFormat="1" ht="12.75">
      <c r="E21" s="23" t="s">
        <v>40</v>
      </c>
      <c r="F21" s="23" t="s">
        <v>46</v>
      </c>
      <c r="G21" s="23">
        <v>2</v>
      </c>
      <c r="H21" s="23">
        <v>1</v>
      </c>
      <c r="I21" s="23">
        <v>220</v>
      </c>
      <c r="J21" s="23">
        <f>+(G21*H21*I21)</f>
        <v>440</v>
      </c>
      <c r="L21" s="23">
        <f>+(J21)</f>
        <v>440</v>
      </c>
      <c r="M21" s="23">
        <f>+(J21)</f>
        <v>440</v>
      </c>
      <c r="N21" s="23">
        <f>+(J21)</f>
        <v>440</v>
      </c>
      <c r="O21" s="23">
        <f>+(J21)</f>
        <v>440</v>
      </c>
    </row>
    <row r="22" ht="12.75">
      <c r="E22" s="3" t="s">
        <v>41</v>
      </c>
    </row>
    <row r="23" spans="9:15" s="23" customFormat="1" ht="12.75">
      <c r="I23" s="4" t="s">
        <v>48</v>
      </c>
      <c r="J23" s="16"/>
      <c r="K23" s="16"/>
      <c r="L23" s="16">
        <f>SUM(L18:L22)</f>
        <v>1440</v>
      </c>
      <c r="M23" s="16">
        <f>SUM(M18:M22)</f>
        <v>1440</v>
      </c>
      <c r="N23" s="16">
        <f>SUM(N18:N22)</f>
        <v>1440</v>
      </c>
      <c r="O23" s="16">
        <f>SUM(O18:O22)</f>
        <v>1440</v>
      </c>
    </row>
    <row r="24" spans="10:11" ht="12.75">
      <c r="J24" s="4"/>
      <c r="K24" s="4"/>
    </row>
    <row r="25" spans="1:14" ht="12.75">
      <c r="A25" s="1" t="s">
        <v>2</v>
      </c>
      <c r="B25" s="1" t="s">
        <v>50</v>
      </c>
      <c r="E25" s="1" t="s">
        <v>49</v>
      </c>
      <c r="F25" s="1" t="s">
        <v>16</v>
      </c>
      <c r="G25" s="1" t="s">
        <v>17</v>
      </c>
      <c r="H25" s="1" t="s">
        <v>47</v>
      </c>
      <c r="I25" s="1" t="s">
        <v>18</v>
      </c>
      <c r="J25" s="1" t="s">
        <v>19</v>
      </c>
      <c r="K25" s="1"/>
      <c r="L25" s="1"/>
      <c r="M25" s="1"/>
      <c r="N25" s="1"/>
    </row>
    <row r="26" spans="1:5" ht="12.75">
      <c r="A26" s="2" t="s">
        <v>20</v>
      </c>
      <c r="B26" t="s">
        <v>51</v>
      </c>
      <c r="E26" s="3" t="s">
        <v>31</v>
      </c>
    </row>
    <row r="27" spans="4:12" s="23" customFormat="1" ht="12.75">
      <c r="D27" s="24" t="s">
        <v>52</v>
      </c>
      <c r="E27" s="23" t="s">
        <v>42</v>
      </c>
      <c r="F27" s="23" t="s">
        <v>25</v>
      </c>
      <c r="G27" s="23">
        <v>10</v>
      </c>
      <c r="H27" s="23">
        <v>1</v>
      </c>
      <c r="I27" s="23">
        <v>450</v>
      </c>
      <c r="J27" s="23">
        <f>+(G27*H27*I27)</f>
        <v>4500</v>
      </c>
      <c r="L27" s="23">
        <f>+(J27)</f>
        <v>4500</v>
      </c>
    </row>
    <row r="28" spans="2:14" s="23" customFormat="1" ht="12.75">
      <c r="B28" t="s">
        <v>186</v>
      </c>
      <c r="D28" s="24" t="s">
        <v>52</v>
      </c>
      <c r="E28" s="23" t="s">
        <v>42</v>
      </c>
      <c r="F28" s="23" t="s">
        <v>25</v>
      </c>
      <c r="G28" s="23">
        <v>10</v>
      </c>
      <c r="H28" s="23">
        <v>1</v>
      </c>
      <c r="I28" s="23">
        <v>450</v>
      </c>
      <c r="N28" s="23">
        <f>+I27*2</f>
        <v>900</v>
      </c>
    </row>
    <row r="29" spans="1:5" ht="12.75">
      <c r="A29" s="2" t="s">
        <v>21</v>
      </c>
      <c r="B29" t="s">
        <v>54</v>
      </c>
      <c r="E29" s="3" t="s">
        <v>31</v>
      </c>
    </row>
    <row r="30" spans="1:5" ht="12.75">
      <c r="A30" s="2" t="s">
        <v>22</v>
      </c>
      <c r="B30" t="s">
        <v>55</v>
      </c>
      <c r="E30" s="3" t="s">
        <v>31</v>
      </c>
    </row>
    <row r="31" spans="4:13" s="23" customFormat="1" ht="12.75">
      <c r="D31" s="24" t="s">
        <v>52</v>
      </c>
      <c r="E31" s="23" t="s">
        <v>42</v>
      </c>
      <c r="F31" s="23" t="s">
        <v>56</v>
      </c>
      <c r="G31" s="23">
        <v>10</v>
      </c>
      <c r="H31" s="23">
        <v>1</v>
      </c>
      <c r="I31" s="23">
        <v>450</v>
      </c>
      <c r="J31" s="23">
        <f>+(G31*H31*I31)</f>
        <v>4500</v>
      </c>
      <c r="M31" s="23">
        <f>+(J31)</f>
        <v>4500</v>
      </c>
    </row>
    <row r="32" spans="2:15" s="23" customFormat="1" ht="12.75">
      <c r="B32" t="s">
        <v>186</v>
      </c>
      <c r="D32" s="24" t="s">
        <v>52</v>
      </c>
      <c r="E32" s="23" t="s">
        <v>42</v>
      </c>
      <c r="F32" s="23" t="s">
        <v>56</v>
      </c>
      <c r="G32" s="23">
        <v>10</v>
      </c>
      <c r="H32" s="23">
        <v>1</v>
      </c>
      <c r="I32" s="23">
        <v>450</v>
      </c>
      <c r="O32" s="23">
        <f>+I31</f>
        <v>450</v>
      </c>
    </row>
    <row r="33" spans="9:15" ht="12.75">
      <c r="I33" s="4" t="s">
        <v>53</v>
      </c>
      <c r="J33" s="16"/>
      <c r="K33" s="16"/>
      <c r="L33" s="16">
        <f>SUM(L26:L31)</f>
        <v>4500</v>
      </c>
      <c r="M33" s="16">
        <f>SUM(M26:M31)</f>
        <v>4500</v>
      </c>
      <c r="N33" s="16">
        <f>SUM(N26:N32)</f>
        <v>900</v>
      </c>
      <c r="O33" s="16">
        <f>SUM(O27:O32)</f>
        <v>450</v>
      </c>
    </row>
    <row r="35" spans="6:15" ht="12.75">
      <c r="F35" s="7" t="s">
        <v>57</v>
      </c>
      <c r="G35" s="8"/>
      <c r="H35" s="8"/>
      <c r="I35" s="8"/>
      <c r="J35" s="20"/>
      <c r="K35" s="20"/>
      <c r="L35" s="21">
        <f>SUM(L15+L23+L33)</f>
        <v>16740</v>
      </c>
      <c r="M35" s="21">
        <f>SUM(M15+M23+M33)</f>
        <v>9990</v>
      </c>
      <c r="N35" s="21">
        <f>SUM(N15+N23+N33)</f>
        <v>7290</v>
      </c>
      <c r="O35" s="10">
        <f>SUM(O15+O23+O33)</f>
        <v>5940</v>
      </c>
    </row>
  </sheetData>
  <printOptions/>
  <pageMargins left="0.75" right="0.75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54"/>
  <sheetViews>
    <sheetView workbookViewId="0" topLeftCell="C12">
      <selection activeCell="E36" sqref="E36"/>
    </sheetView>
  </sheetViews>
  <sheetFormatPr defaultColWidth="9.140625" defaultRowHeight="12.75"/>
  <cols>
    <col min="1" max="1" width="4.28125" style="0" customWidth="1"/>
    <col min="4" max="4" width="15.140625" style="0" customWidth="1"/>
    <col min="5" max="5" width="18.8515625" style="0" customWidth="1"/>
    <col min="6" max="6" width="8.8515625" style="0" customWidth="1"/>
    <col min="7" max="7" width="7.421875" style="0" customWidth="1"/>
    <col min="8" max="8" width="8.7109375" style="0" customWidth="1"/>
    <col min="9" max="9" width="9.57421875" style="0" customWidth="1"/>
    <col min="10" max="10" width="7.7109375" style="0" customWidth="1"/>
    <col min="11" max="11" width="3.8515625" style="0" customWidth="1"/>
    <col min="12" max="12" width="8.7109375" style="0" customWidth="1"/>
    <col min="14" max="14" width="9.00390625" style="0" customWidth="1"/>
  </cols>
  <sheetData>
    <row r="4" ht="12.75">
      <c r="A4" s="1" t="s">
        <v>72</v>
      </c>
    </row>
    <row r="5" spans="1:12" ht="12.75">
      <c r="A5" t="s">
        <v>3</v>
      </c>
      <c r="L5" s="1" t="s">
        <v>153</v>
      </c>
    </row>
    <row r="6" spans="1:15" s="1" customFormat="1" ht="12.75">
      <c r="A6" s="1" t="s">
        <v>4</v>
      </c>
      <c r="B6" s="1" t="s">
        <v>148</v>
      </c>
      <c r="E6" s="1" t="s">
        <v>49</v>
      </c>
      <c r="F6" s="1" t="s">
        <v>16</v>
      </c>
      <c r="G6" s="1" t="s">
        <v>17</v>
      </c>
      <c r="H6" s="1" t="s">
        <v>47</v>
      </c>
      <c r="I6" s="1" t="s">
        <v>18</v>
      </c>
      <c r="J6" s="1" t="s">
        <v>19</v>
      </c>
      <c r="L6" s="1">
        <v>2006</v>
      </c>
      <c r="M6" s="1">
        <v>2007</v>
      </c>
      <c r="N6" s="1">
        <v>2008</v>
      </c>
      <c r="O6" s="1">
        <v>2009</v>
      </c>
    </row>
    <row r="7" spans="1:10" s="1" customFormat="1" ht="12.75">
      <c r="A7" s="2" t="s">
        <v>20</v>
      </c>
      <c r="B7" s="11" t="s">
        <v>101</v>
      </c>
      <c r="E7" s="3" t="s">
        <v>31</v>
      </c>
      <c r="J7">
        <f>+(G7*H7*I7)</f>
        <v>0</v>
      </c>
    </row>
    <row r="8" spans="1:2" s="1" customFormat="1" ht="12.75">
      <c r="A8" s="2"/>
      <c r="B8" s="11" t="s">
        <v>100</v>
      </c>
    </row>
    <row r="9" spans="1:10" ht="12.75">
      <c r="A9" s="2" t="s">
        <v>21</v>
      </c>
      <c r="B9" t="s">
        <v>98</v>
      </c>
      <c r="E9" s="3" t="s">
        <v>31</v>
      </c>
      <c r="J9">
        <f>+(G9*H9*I9)</f>
        <v>0</v>
      </c>
    </row>
    <row r="10" spans="4:15" ht="12.75">
      <c r="D10" s="24" t="s">
        <v>52</v>
      </c>
      <c r="E10" s="23" t="s">
        <v>42</v>
      </c>
      <c r="F10" s="23" t="s">
        <v>25</v>
      </c>
      <c r="G10" s="23">
        <v>4</v>
      </c>
      <c r="H10" s="23">
        <v>1</v>
      </c>
      <c r="I10" s="23">
        <v>450</v>
      </c>
      <c r="J10" s="23">
        <f>+(G10*H10*I10)</f>
        <v>1800</v>
      </c>
      <c r="K10" s="23"/>
      <c r="L10" s="23">
        <f>+(J10*2)</f>
        <v>3600</v>
      </c>
      <c r="M10" s="23">
        <f>+(J10*2)</f>
        <v>3600</v>
      </c>
      <c r="N10" s="23">
        <f>+(J10*1)</f>
        <v>1800</v>
      </c>
      <c r="O10" s="2" t="s">
        <v>145</v>
      </c>
    </row>
    <row r="11" spans="1:15" ht="12.75">
      <c r="A11" s="2" t="s">
        <v>22</v>
      </c>
      <c r="B11" t="s">
        <v>97</v>
      </c>
      <c r="E11" t="s">
        <v>127</v>
      </c>
      <c r="F11" t="s">
        <v>45</v>
      </c>
      <c r="G11">
        <v>1</v>
      </c>
      <c r="H11">
        <v>3</v>
      </c>
      <c r="I11">
        <v>1000</v>
      </c>
      <c r="J11">
        <f>+(G11*H11*I11)</f>
        <v>3000</v>
      </c>
      <c r="L11" s="11">
        <f aca="true" t="shared" si="0" ref="L11:L20">+(J11*2)</f>
        <v>6000</v>
      </c>
      <c r="M11" s="11">
        <f aca="true" t="shared" si="1" ref="M11:M20">+(J11*2)</f>
        <v>6000</v>
      </c>
      <c r="N11" s="11">
        <f aca="true" t="shared" si="2" ref="N11:N20">+(J11*1)</f>
        <v>3000</v>
      </c>
      <c r="O11" s="2" t="s">
        <v>145</v>
      </c>
    </row>
    <row r="12" spans="1:15" ht="12.75">
      <c r="A12" s="2"/>
      <c r="B12" t="s">
        <v>184</v>
      </c>
      <c r="E12" t="s">
        <v>126</v>
      </c>
      <c r="F12" t="s">
        <v>45</v>
      </c>
      <c r="G12">
        <v>1</v>
      </c>
      <c r="H12">
        <v>17</v>
      </c>
      <c r="I12">
        <v>500</v>
      </c>
      <c r="J12">
        <f>+(G12*H12*I12)</f>
        <v>8500</v>
      </c>
      <c r="L12" s="11">
        <f t="shared" si="0"/>
        <v>17000</v>
      </c>
      <c r="M12" s="11">
        <f t="shared" si="1"/>
        <v>17000</v>
      </c>
      <c r="N12" s="11">
        <f t="shared" si="2"/>
        <v>8500</v>
      </c>
      <c r="O12" s="2" t="s">
        <v>145</v>
      </c>
    </row>
    <row r="13" spans="1:15" ht="12.75">
      <c r="A13" s="2"/>
      <c r="B13" s="27"/>
      <c r="C13" s="27"/>
      <c r="D13" s="27"/>
      <c r="E13" t="s">
        <v>39</v>
      </c>
      <c r="F13" t="s">
        <v>46</v>
      </c>
      <c r="G13">
        <v>4</v>
      </c>
      <c r="H13">
        <v>20</v>
      </c>
      <c r="I13" s="11">
        <v>75</v>
      </c>
      <c r="J13">
        <f>+(G13*H13*I13)</f>
        <v>6000</v>
      </c>
      <c r="L13" s="11">
        <f t="shared" si="0"/>
        <v>12000</v>
      </c>
      <c r="M13" s="11">
        <f t="shared" si="1"/>
        <v>12000</v>
      </c>
      <c r="N13" s="11">
        <f t="shared" si="2"/>
        <v>6000</v>
      </c>
      <c r="O13" s="2" t="s">
        <v>145</v>
      </c>
    </row>
    <row r="14" spans="1:15" ht="12.75">
      <c r="A14" s="2"/>
      <c r="B14" s="27"/>
      <c r="C14" s="27"/>
      <c r="D14" s="27"/>
      <c r="E14" t="s">
        <v>130</v>
      </c>
      <c r="F14" t="s">
        <v>131</v>
      </c>
      <c r="I14">
        <v>1500</v>
      </c>
      <c r="J14">
        <f>SUM(I14)</f>
        <v>1500</v>
      </c>
      <c r="L14" s="11">
        <f t="shared" si="0"/>
        <v>3000</v>
      </c>
      <c r="M14" s="11">
        <f t="shared" si="1"/>
        <v>3000</v>
      </c>
      <c r="N14" s="11">
        <f t="shared" si="2"/>
        <v>1500</v>
      </c>
      <c r="O14" s="2" t="s">
        <v>145</v>
      </c>
    </row>
    <row r="15" spans="1:15" s="23" customFormat="1" ht="12.75">
      <c r="A15" s="25"/>
      <c r="B15" s="28"/>
      <c r="C15" s="28"/>
      <c r="D15" s="28"/>
      <c r="E15" s="11" t="s">
        <v>183</v>
      </c>
      <c r="F15" s="11" t="s">
        <v>187</v>
      </c>
      <c r="G15" s="11">
        <v>2</v>
      </c>
      <c r="H15" s="11">
        <v>20</v>
      </c>
      <c r="I15" s="11">
        <v>30</v>
      </c>
      <c r="J15" s="11">
        <f>+(G15*H15*I15)</f>
        <v>1200</v>
      </c>
      <c r="L15" s="11">
        <f t="shared" si="0"/>
        <v>2400</v>
      </c>
      <c r="M15" s="11">
        <f t="shared" si="1"/>
        <v>2400</v>
      </c>
      <c r="N15" s="11">
        <f t="shared" si="2"/>
        <v>1200</v>
      </c>
      <c r="O15" s="2" t="s">
        <v>145</v>
      </c>
    </row>
    <row r="16" spans="1:15" ht="12.75">
      <c r="A16" s="2"/>
      <c r="B16" s="27"/>
      <c r="C16" s="27"/>
      <c r="D16" s="27"/>
      <c r="E16" s="11" t="s">
        <v>128</v>
      </c>
      <c r="F16" s="11" t="s">
        <v>46</v>
      </c>
      <c r="G16" s="11">
        <v>4</v>
      </c>
      <c r="H16" s="11">
        <v>20</v>
      </c>
      <c r="I16" s="11">
        <v>50</v>
      </c>
      <c r="J16" s="11">
        <f>+(G16*H16*I16)</f>
        <v>4000</v>
      </c>
      <c r="L16" s="11">
        <f t="shared" si="0"/>
        <v>8000</v>
      </c>
      <c r="M16" s="11">
        <f t="shared" si="1"/>
        <v>8000</v>
      </c>
      <c r="N16" s="11">
        <f t="shared" si="2"/>
        <v>4000</v>
      </c>
      <c r="O16" s="2" t="s">
        <v>145</v>
      </c>
    </row>
    <row r="17" spans="1:15" ht="12.75">
      <c r="A17" s="2"/>
      <c r="E17" s="3" t="s">
        <v>99</v>
      </c>
      <c r="J17">
        <f>+(G17*H17*I17)</f>
        <v>0</v>
      </c>
      <c r="L17" s="11">
        <f t="shared" si="0"/>
        <v>0</v>
      </c>
      <c r="M17" s="11">
        <f t="shared" si="1"/>
        <v>0</v>
      </c>
      <c r="N17" s="11">
        <f t="shared" si="2"/>
        <v>0</v>
      </c>
      <c r="O17" s="2" t="s">
        <v>145</v>
      </c>
    </row>
    <row r="18" spans="1:15" ht="12.75">
      <c r="A18" s="2"/>
      <c r="D18" s="5"/>
      <c r="E18" t="s">
        <v>129</v>
      </c>
      <c r="F18" t="s">
        <v>25</v>
      </c>
      <c r="G18">
        <v>4</v>
      </c>
      <c r="H18">
        <v>20</v>
      </c>
      <c r="I18">
        <v>15</v>
      </c>
      <c r="J18">
        <f>+(G18*H18*I18)</f>
        <v>1200</v>
      </c>
      <c r="L18" s="11">
        <f t="shared" si="0"/>
        <v>2400</v>
      </c>
      <c r="M18" s="11">
        <f t="shared" si="1"/>
        <v>2400</v>
      </c>
      <c r="N18" s="11">
        <f t="shared" si="2"/>
        <v>1200</v>
      </c>
      <c r="O18" s="2" t="s">
        <v>145</v>
      </c>
    </row>
    <row r="19" spans="1:15" ht="12.75">
      <c r="A19" s="2"/>
      <c r="D19" s="5"/>
      <c r="E19" t="s">
        <v>133</v>
      </c>
      <c r="F19" t="s">
        <v>131</v>
      </c>
      <c r="I19">
        <v>250</v>
      </c>
      <c r="J19">
        <f>SUM(I19)</f>
        <v>250</v>
      </c>
      <c r="L19" s="11">
        <f t="shared" si="0"/>
        <v>500</v>
      </c>
      <c r="M19" s="11">
        <f t="shared" si="1"/>
        <v>500</v>
      </c>
      <c r="N19" s="11">
        <f t="shared" si="2"/>
        <v>250</v>
      </c>
      <c r="O19" s="2" t="s">
        <v>145</v>
      </c>
    </row>
    <row r="20" spans="1:15" ht="12.75">
      <c r="A20" s="2"/>
      <c r="D20" s="5"/>
      <c r="E20" t="s">
        <v>132</v>
      </c>
      <c r="F20" t="s">
        <v>131</v>
      </c>
      <c r="I20">
        <v>1500</v>
      </c>
      <c r="J20">
        <f>SUM(I20)</f>
        <v>1500</v>
      </c>
      <c r="L20" s="11">
        <f t="shared" si="0"/>
        <v>3000</v>
      </c>
      <c r="M20" s="11">
        <f t="shared" si="1"/>
        <v>3000</v>
      </c>
      <c r="N20" s="11">
        <f t="shared" si="2"/>
        <v>1500</v>
      </c>
      <c r="O20" s="2" t="s">
        <v>145</v>
      </c>
    </row>
    <row r="21" spans="9:15" ht="12.75">
      <c r="I21" s="4" t="s">
        <v>74</v>
      </c>
      <c r="J21" s="16"/>
      <c r="L21" s="16">
        <f>SUM(L7:L20)</f>
        <v>57900</v>
      </c>
      <c r="M21" s="16">
        <f>SUM(M7:M20)</f>
        <v>57900</v>
      </c>
      <c r="N21" s="16">
        <f>SUM(N7:N20)</f>
        <v>28950</v>
      </c>
      <c r="O21" s="16">
        <f>SUM(O7:O20)</f>
        <v>0</v>
      </c>
    </row>
    <row r="23" spans="1:10" ht="12.75">
      <c r="A23" s="1" t="s">
        <v>5</v>
      </c>
      <c r="B23" s="1" t="s">
        <v>78</v>
      </c>
      <c r="E23" s="1" t="s">
        <v>49</v>
      </c>
      <c r="F23" s="1" t="s">
        <v>16</v>
      </c>
      <c r="G23" s="1" t="s">
        <v>17</v>
      </c>
      <c r="H23" s="1" t="s">
        <v>47</v>
      </c>
      <c r="I23" s="1" t="s">
        <v>18</v>
      </c>
      <c r="J23" s="1" t="s">
        <v>19</v>
      </c>
    </row>
    <row r="24" spans="1:10" ht="12.75">
      <c r="A24" s="2" t="s">
        <v>20</v>
      </c>
      <c r="B24" t="s">
        <v>102</v>
      </c>
      <c r="E24" s="3" t="s">
        <v>31</v>
      </c>
      <c r="J24">
        <f aca="true" t="shared" si="3" ref="J24:J29">+(G24*H24*I24)</f>
        <v>0</v>
      </c>
    </row>
    <row r="25" spans="2:15" ht="12.75">
      <c r="B25" t="s">
        <v>103</v>
      </c>
      <c r="E25" s="3" t="s">
        <v>104</v>
      </c>
      <c r="F25" t="s">
        <v>105</v>
      </c>
      <c r="G25">
        <v>1</v>
      </c>
      <c r="H25">
        <v>1</v>
      </c>
      <c r="I25">
        <v>200</v>
      </c>
      <c r="J25">
        <f t="shared" si="3"/>
        <v>200</v>
      </c>
      <c r="L25">
        <f>+(J25*2)</f>
        <v>400</v>
      </c>
      <c r="M25">
        <f>+(J25*2)</f>
        <v>400</v>
      </c>
      <c r="N25">
        <f>+(J25)</f>
        <v>200</v>
      </c>
      <c r="O25" s="2" t="s">
        <v>145</v>
      </c>
    </row>
    <row r="26" spans="1:10" ht="12.75">
      <c r="A26" s="2" t="s">
        <v>21</v>
      </c>
      <c r="B26" t="s">
        <v>106</v>
      </c>
      <c r="E26" s="3" t="s">
        <v>31</v>
      </c>
      <c r="J26">
        <f t="shared" si="3"/>
        <v>0</v>
      </c>
    </row>
    <row r="27" spans="2:15" ht="12.75">
      <c r="B27" t="s">
        <v>107</v>
      </c>
      <c r="E27" s="11" t="s">
        <v>146</v>
      </c>
      <c r="F27" t="s">
        <v>110</v>
      </c>
      <c r="G27">
        <v>1</v>
      </c>
      <c r="H27">
        <v>1</v>
      </c>
      <c r="I27">
        <v>2200</v>
      </c>
      <c r="J27">
        <f t="shared" si="3"/>
        <v>2200</v>
      </c>
      <c r="L27" s="2" t="s">
        <v>145</v>
      </c>
      <c r="M27">
        <f>+(J27*2)</f>
        <v>4400</v>
      </c>
      <c r="N27">
        <f>+(J27*2)</f>
        <v>4400</v>
      </c>
      <c r="O27">
        <f>+(J27)</f>
        <v>2200</v>
      </c>
    </row>
    <row r="28" spans="1:10" ht="12.75">
      <c r="A28" s="2"/>
      <c r="E28" s="3" t="s">
        <v>109</v>
      </c>
      <c r="J28">
        <f t="shared" si="3"/>
        <v>0</v>
      </c>
    </row>
    <row r="29" spans="5:10" ht="12.75">
      <c r="E29" s="3" t="s">
        <v>108</v>
      </c>
      <c r="J29">
        <f t="shared" si="3"/>
        <v>0</v>
      </c>
    </row>
    <row r="30" spans="9:15" ht="12.75">
      <c r="I30" s="4" t="s">
        <v>75</v>
      </c>
      <c r="J30" s="16"/>
      <c r="L30" s="16">
        <f>SUM(L24:L29)</f>
        <v>400</v>
      </c>
      <c r="M30" s="16">
        <f>SUM(M24:M29)</f>
        <v>4800</v>
      </c>
      <c r="N30" s="16">
        <f>SUM(N24:N29)</f>
        <v>4600</v>
      </c>
      <c r="O30" s="16">
        <f>SUM(O24:O29)</f>
        <v>2200</v>
      </c>
    </row>
    <row r="31" ht="12.75">
      <c r="J31" s="4"/>
    </row>
    <row r="32" spans="1:10" ht="12.75">
      <c r="A32" s="1" t="s">
        <v>73</v>
      </c>
      <c r="B32" s="1" t="s">
        <v>79</v>
      </c>
      <c r="E32" s="1" t="s">
        <v>49</v>
      </c>
      <c r="F32" s="1" t="s">
        <v>16</v>
      </c>
      <c r="G32" s="1" t="s">
        <v>17</v>
      </c>
      <c r="H32" s="1" t="s">
        <v>47</v>
      </c>
      <c r="I32" s="1" t="s">
        <v>18</v>
      </c>
      <c r="J32" s="1" t="s">
        <v>19</v>
      </c>
    </row>
    <row r="33" spans="1:10" ht="12.75">
      <c r="A33" s="2" t="s">
        <v>20</v>
      </c>
      <c r="B33" t="s">
        <v>111</v>
      </c>
      <c r="E33" s="3" t="s">
        <v>31</v>
      </c>
      <c r="J33">
        <f>+(G33*H33*I33)</f>
        <v>0</v>
      </c>
    </row>
    <row r="34" spans="1:15" ht="12.75">
      <c r="A34" s="2" t="s">
        <v>21</v>
      </c>
      <c r="B34" t="s">
        <v>112</v>
      </c>
      <c r="E34" s="3" t="s">
        <v>113</v>
      </c>
      <c r="F34" t="s">
        <v>114</v>
      </c>
      <c r="G34">
        <v>2</v>
      </c>
      <c r="H34">
        <v>1</v>
      </c>
      <c r="I34">
        <v>1000</v>
      </c>
      <c r="J34">
        <f>+(G34*H34*I34)</f>
        <v>2000</v>
      </c>
      <c r="L34">
        <f>+(J34*3)</f>
        <v>6000</v>
      </c>
      <c r="M34">
        <f>+(J34*2)</f>
        <v>4000</v>
      </c>
      <c r="N34">
        <f>+(J34)</f>
        <v>2000</v>
      </c>
      <c r="O34">
        <f>+(J34)</f>
        <v>2000</v>
      </c>
    </row>
    <row r="35" spans="1:5" ht="12.75">
      <c r="A35" s="2"/>
      <c r="E35" s="3"/>
    </row>
    <row r="36" spans="4:10" ht="12.75">
      <c r="D36" s="5"/>
      <c r="J36">
        <f>+(G36*H36*I36)</f>
        <v>0</v>
      </c>
    </row>
    <row r="37" spans="9:15" ht="12.75">
      <c r="I37" s="4" t="s">
        <v>76</v>
      </c>
      <c r="J37" s="16"/>
      <c r="L37" s="16">
        <f>SUM(L33:L36)</f>
        <v>6000</v>
      </c>
      <c r="M37" s="16">
        <f>SUM(M33:M36)</f>
        <v>4000</v>
      </c>
      <c r="N37" s="16">
        <f>SUM(N33:N36)</f>
        <v>2000</v>
      </c>
      <c r="O37" s="16">
        <f>SUM(O33:O36)</f>
        <v>2000</v>
      </c>
    </row>
    <row r="39" spans="6:15" ht="12.75">
      <c r="F39" s="7" t="s">
        <v>77</v>
      </c>
      <c r="G39" s="8"/>
      <c r="H39" s="8"/>
      <c r="I39" s="8"/>
      <c r="J39" s="20"/>
      <c r="K39" s="8"/>
      <c r="L39" s="21">
        <f>SUM(L21+L30+L37)</f>
        <v>64300</v>
      </c>
      <c r="M39" s="21">
        <f>SUM(M21+M30+M37)</f>
        <v>66700</v>
      </c>
      <c r="N39" s="21">
        <f>SUM(N21+N30+N37)</f>
        <v>35550</v>
      </c>
      <c r="O39" s="10">
        <f>SUM(O21+O30+O37)</f>
        <v>4200</v>
      </c>
    </row>
    <row r="42" ht="12.75">
      <c r="A42" s="3" t="s">
        <v>188</v>
      </c>
    </row>
    <row r="46" ht="12.75">
      <c r="A46" t="s">
        <v>144</v>
      </c>
    </row>
    <row r="47" spans="5:6" ht="12.75">
      <c r="E47" s="12" t="s">
        <v>134</v>
      </c>
      <c r="F47" s="12"/>
    </row>
    <row r="48" spans="3:5" ht="12.75">
      <c r="C48" t="s">
        <v>135</v>
      </c>
      <c r="D48" t="s">
        <v>136</v>
      </c>
      <c r="E48" s="2" t="s">
        <v>145</v>
      </c>
    </row>
    <row r="49" spans="3:6" ht="12.75">
      <c r="C49" t="s">
        <v>137</v>
      </c>
      <c r="D49" t="s">
        <v>138</v>
      </c>
      <c r="E49">
        <v>800</v>
      </c>
      <c r="F49" s="13"/>
    </row>
    <row r="50" spans="3:5" ht="51">
      <c r="C50" s="14" t="s">
        <v>139</v>
      </c>
      <c r="D50" s="15" t="s">
        <v>140</v>
      </c>
      <c r="E50" s="2" t="s">
        <v>145</v>
      </c>
    </row>
    <row r="51" spans="3:5" ht="12.75">
      <c r="C51" t="s">
        <v>141</v>
      </c>
      <c r="D51" t="s">
        <v>142</v>
      </c>
      <c r="E51">
        <v>1400</v>
      </c>
    </row>
    <row r="52" spans="3:6" ht="12.75">
      <c r="C52" t="s">
        <v>151</v>
      </c>
      <c r="D52" t="s">
        <v>143</v>
      </c>
      <c r="E52">
        <v>300</v>
      </c>
      <c r="F52" s="13"/>
    </row>
    <row r="54" spans="3:6" ht="12.75">
      <c r="C54" t="s">
        <v>19</v>
      </c>
      <c r="E54">
        <f>SUM(E48:E52)</f>
        <v>2500</v>
      </c>
      <c r="F54" s="13"/>
    </row>
  </sheetData>
  <printOptions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1"/>
  <sheetViews>
    <sheetView workbookViewId="0" topLeftCell="A8">
      <selection activeCell="D17" sqref="D17"/>
    </sheetView>
  </sheetViews>
  <sheetFormatPr defaultColWidth="9.140625" defaultRowHeight="12.75"/>
  <cols>
    <col min="1" max="1" width="4.28125" style="0" customWidth="1"/>
    <col min="4" max="4" width="14.140625" style="0" customWidth="1"/>
    <col min="5" max="5" width="18.140625" style="0" customWidth="1"/>
    <col min="7" max="7" width="7.00390625" style="0" customWidth="1"/>
    <col min="8" max="8" width="8.57421875" style="0" customWidth="1"/>
    <col min="9" max="9" width="9.57421875" style="0" customWidth="1"/>
    <col min="10" max="10" width="7.28125" style="0" customWidth="1"/>
    <col min="11" max="11" width="2.7109375" style="0" customWidth="1"/>
    <col min="12" max="12" width="9.421875" style="0" customWidth="1"/>
    <col min="13" max="13" width="9.7109375" style="0" customWidth="1"/>
    <col min="14" max="14" width="8.7109375" style="0" customWidth="1"/>
  </cols>
  <sheetData>
    <row r="4" spans="1:12" ht="12.75">
      <c r="A4" s="1" t="s">
        <v>8</v>
      </c>
      <c r="L4" s="1" t="s">
        <v>153</v>
      </c>
    </row>
    <row r="5" spans="1:15" ht="12.75">
      <c r="A5" t="s">
        <v>3</v>
      </c>
      <c r="L5" s="1">
        <v>2006</v>
      </c>
      <c r="M5" s="1">
        <v>2007</v>
      </c>
      <c r="N5" s="1">
        <v>2008</v>
      </c>
      <c r="O5" s="1">
        <v>2009</v>
      </c>
    </row>
    <row r="6" spans="1:10" s="1" customFormat="1" ht="12.75">
      <c r="A6" s="1" t="s">
        <v>9</v>
      </c>
      <c r="B6" s="1" t="s">
        <v>147</v>
      </c>
      <c r="E6" s="1" t="s">
        <v>49</v>
      </c>
      <c r="F6" s="1" t="s">
        <v>16</v>
      </c>
      <c r="G6" s="1" t="s">
        <v>17</v>
      </c>
      <c r="H6" s="1" t="s">
        <v>47</v>
      </c>
      <c r="I6" s="1" t="s">
        <v>18</v>
      </c>
      <c r="J6" s="1" t="s">
        <v>19</v>
      </c>
    </row>
    <row r="7" spans="1:10" ht="12.75">
      <c r="A7" s="2" t="s">
        <v>20</v>
      </c>
      <c r="B7" s="11" t="s">
        <v>115</v>
      </c>
      <c r="C7" s="1"/>
      <c r="D7" s="1"/>
      <c r="E7" s="3" t="s">
        <v>31</v>
      </c>
      <c r="F7" s="1"/>
      <c r="G7" s="1"/>
      <c r="H7" s="1"/>
      <c r="I7" s="1"/>
      <c r="J7">
        <f>+(G7*H7*I7)</f>
        <v>0</v>
      </c>
    </row>
    <row r="8" spans="1:15" s="23" customFormat="1" ht="12.75">
      <c r="A8" s="25"/>
      <c r="B8" s="23" t="s">
        <v>100</v>
      </c>
      <c r="C8" s="26"/>
      <c r="D8" s="24" t="s">
        <v>52</v>
      </c>
      <c r="E8" s="23" t="s">
        <v>42</v>
      </c>
      <c r="F8" s="23" t="s">
        <v>25</v>
      </c>
      <c r="G8" s="23">
        <v>5</v>
      </c>
      <c r="H8" s="23">
        <v>1</v>
      </c>
      <c r="I8" s="23">
        <v>450</v>
      </c>
      <c r="J8" s="23">
        <f>+(G8*H8*I8)</f>
        <v>2250</v>
      </c>
      <c r="L8" s="23">
        <f>+(J8*2)</f>
        <v>4500</v>
      </c>
      <c r="M8" s="23">
        <f>+(J8*2)</f>
        <v>4500</v>
      </c>
      <c r="N8" s="23">
        <f>+(J8)</f>
        <v>2250</v>
      </c>
      <c r="O8" s="25" t="s">
        <v>145</v>
      </c>
    </row>
    <row r="9" spans="1:15" ht="12.75">
      <c r="A9" s="2" t="s">
        <v>21</v>
      </c>
      <c r="B9" s="11" t="s">
        <v>117</v>
      </c>
      <c r="C9" s="1"/>
      <c r="D9" s="1"/>
      <c r="E9" t="s">
        <v>42</v>
      </c>
      <c r="F9" s="11" t="s">
        <v>25</v>
      </c>
      <c r="G9" s="11">
        <v>6</v>
      </c>
      <c r="H9" s="11">
        <v>1</v>
      </c>
      <c r="I9" s="11">
        <v>450</v>
      </c>
      <c r="J9">
        <f>+(G9*H9*I9)</f>
        <v>2700</v>
      </c>
      <c r="L9" s="11">
        <f aca="true" t="shared" si="0" ref="L9:L21">+(J9*2)</f>
        <v>5400</v>
      </c>
      <c r="M9" s="35" t="s">
        <v>145</v>
      </c>
      <c r="N9" s="35" t="s">
        <v>145</v>
      </c>
      <c r="O9" s="35" t="s">
        <v>145</v>
      </c>
    </row>
    <row r="10" spans="1:15" ht="12.75">
      <c r="A10" s="2" t="s">
        <v>22</v>
      </c>
      <c r="B10" s="11" t="s">
        <v>154</v>
      </c>
      <c r="E10" s="11" t="s">
        <v>42</v>
      </c>
      <c r="F10" t="s">
        <v>25</v>
      </c>
      <c r="G10">
        <v>3</v>
      </c>
      <c r="H10">
        <v>1</v>
      </c>
      <c r="I10">
        <v>450</v>
      </c>
      <c r="J10">
        <f>+(G10*H10*I10)</f>
        <v>1350</v>
      </c>
      <c r="L10" s="11">
        <f t="shared" si="0"/>
        <v>2700</v>
      </c>
      <c r="M10" s="11">
        <f aca="true" t="shared" si="1" ref="M10:M21">+(J10*2)</f>
        <v>2700</v>
      </c>
      <c r="N10" s="11">
        <f aca="true" t="shared" si="2" ref="N10:N21">+(J10)</f>
        <v>1350</v>
      </c>
      <c r="O10" s="35" t="s">
        <v>145</v>
      </c>
    </row>
    <row r="11" spans="1:15" ht="12.75">
      <c r="A11" s="2" t="s">
        <v>26</v>
      </c>
      <c r="B11" t="s">
        <v>116</v>
      </c>
      <c r="D11" s="5"/>
      <c r="E11" t="s">
        <v>42</v>
      </c>
      <c r="F11" t="s">
        <v>25</v>
      </c>
      <c r="G11">
        <v>4</v>
      </c>
      <c r="H11">
        <v>1</v>
      </c>
      <c r="I11">
        <v>450</v>
      </c>
      <c r="J11">
        <f aca="true" t="shared" si="3" ref="J11:J17">+(G11*H11*I11)</f>
        <v>1800</v>
      </c>
      <c r="L11" s="11">
        <f t="shared" si="0"/>
        <v>3600</v>
      </c>
      <c r="M11" s="11">
        <f t="shared" si="1"/>
        <v>3600</v>
      </c>
      <c r="N11" s="11">
        <f t="shared" si="2"/>
        <v>1800</v>
      </c>
      <c r="O11" s="35" t="s">
        <v>145</v>
      </c>
    </row>
    <row r="12" spans="1:15" ht="12.75">
      <c r="A12" s="2" t="s">
        <v>27</v>
      </c>
      <c r="B12" t="s">
        <v>118</v>
      </c>
      <c r="E12" t="s">
        <v>127</v>
      </c>
      <c r="F12" t="s">
        <v>45</v>
      </c>
      <c r="G12">
        <v>1</v>
      </c>
      <c r="H12">
        <v>3</v>
      </c>
      <c r="I12">
        <v>1000</v>
      </c>
      <c r="J12">
        <f t="shared" si="3"/>
        <v>3000</v>
      </c>
      <c r="L12" s="11">
        <f t="shared" si="0"/>
        <v>6000</v>
      </c>
      <c r="M12" s="11">
        <f t="shared" si="1"/>
        <v>6000</v>
      </c>
      <c r="N12" s="11">
        <f t="shared" si="2"/>
        <v>3000</v>
      </c>
      <c r="O12" s="35" t="s">
        <v>145</v>
      </c>
    </row>
    <row r="13" spans="1:15" ht="12.75">
      <c r="A13" s="2"/>
      <c r="E13" t="s">
        <v>126</v>
      </c>
      <c r="F13" t="s">
        <v>45</v>
      </c>
      <c r="G13">
        <v>1</v>
      </c>
      <c r="H13">
        <v>17</v>
      </c>
      <c r="I13">
        <v>500</v>
      </c>
      <c r="J13">
        <f t="shared" si="3"/>
        <v>8500</v>
      </c>
      <c r="L13" s="11">
        <f t="shared" si="0"/>
        <v>17000</v>
      </c>
      <c r="M13" s="11">
        <f t="shared" si="1"/>
        <v>17000</v>
      </c>
      <c r="N13" s="11">
        <f t="shared" si="2"/>
        <v>8500</v>
      </c>
      <c r="O13" s="35" t="s">
        <v>145</v>
      </c>
    </row>
    <row r="14" spans="1:15" ht="12.75">
      <c r="A14" s="2"/>
      <c r="E14" t="s">
        <v>39</v>
      </c>
      <c r="F14" t="s">
        <v>46</v>
      </c>
      <c r="G14">
        <v>4</v>
      </c>
      <c r="H14">
        <v>20</v>
      </c>
      <c r="I14" s="11">
        <v>75</v>
      </c>
      <c r="J14">
        <f t="shared" si="3"/>
        <v>6000</v>
      </c>
      <c r="L14" s="11">
        <f t="shared" si="0"/>
        <v>12000</v>
      </c>
      <c r="M14" s="11">
        <f t="shared" si="1"/>
        <v>12000</v>
      </c>
      <c r="N14" s="11">
        <f t="shared" si="2"/>
        <v>6000</v>
      </c>
      <c r="O14" s="35" t="s">
        <v>145</v>
      </c>
    </row>
    <row r="15" spans="1:15" ht="12.75">
      <c r="A15" s="2"/>
      <c r="E15" s="33" t="s">
        <v>130</v>
      </c>
      <c r="F15" s="33" t="s">
        <v>131</v>
      </c>
      <c r="G15" s="33"/>
      <c r="H15" s="33"/>
      <c r="I15" s="33">
        <v>1500</v>
      </c>
      <c r="J15" s="33">
        <f>SUM(I15)</f>
        <v>1500</v>
      </c>
      <c r="K15" s="33"/>
      <c r="L15" s="11">
        <f t="shared" si="0"/>
        <v>3000</v>
      </c>
      <c r="M15" s="11">
        <f t="shared" si="1"/>
        <v>3000</v>
      </c>
      <c r="N15" s="11">
        <f t="shared" si="2"/>
        <v>1500</v>
      </c>
      <c r="O15" s="35" t="s">
        <v>145</v>
      </c>
    </row>
    <row r="16" spans="1:15" s="23" customFormat="1" ht="12.75">
      <c r="A16" s="25"/>
      <c r="E16" s="33" t="s">
        <v>182</v>
      </c>
      <c r="F16" s="33"/>
      <c r="G16" s="33">
        <v>2</v>
      </c>
      <c r="H16" s="33">
        <v>20</v>
      </c>
      <c r="I16" s="33">
        <v>30</v>
      </c>
      <c r="J16" s="33">
        <f t="shared" si="3"/>
        <v>1200</v>
      </c>
      <c r="K16" s="33"/>
      <c r="L16" s="11">
        <f t="shared" si="0"/>
        <v>2400</v>
      </c>
      <c r="M16" s="11">
        <f t="shared" si="1"/>
        <v>2400</v>
      </c>
      <c r="N16" s="11">
        <f t="shared" si="2"/>
        <v>1200</v>
      </c>
      <c r="O16" s="35" t="s">
        <v>145</v>
      </c>
    </row>
    <row r="17" spans="1:15" ht="12.75">
      <c r="A17" s="2"/>
      <c r="E17" s="33" t="s">
        <v>128</v>
      </c>
      <c r="F17" s="33" t="s">
        <v>46</v>
      </c>
      <c r="G17" s="33">
        <v>4</v>
      </c>
      <c r="H17" s="33">
        <v>20</v>
      </c>
      <c r="I17" s="33">
        <v>50</v>
      </c>
      <c r="J17" s="33">
        <f t="shared" si="3"/>
        <v>4000</v>
      </c>
      <c r="K17" s="33"/>
      <c r="L17" s="11">
        <f t="shared" si="0"/>
        <v>8000</v>
      </c>
      <c r="M17" s="11">
        <f t="shared" si="1"/>
        <v>8000</v>
      </c>
      <c r="N17" s="11">
        <f t="shared" si="2"/>
        <v>4000</v>
      </c>
      <c r="O17" s="35" t="s">
        <v>145</v>
      </c>
    </row>
    <row r="18" spans="1:15" ht="12.75">
      <c r="A18" s="2"/>
      <c r="E18" s="3" t="s">
        <v>99</v>
      </c>
      <c r="L18" s="11">
        <f t="shared" si="0"/>
        <v>0</v>
      </c>
      <c r="M18" s="11">
        <f t="shared" si="1"/>
        <v>0</v>
      </c>
      <c r="N18" s="11">
        <f t="shared" si="2"/>
        <v>0</v>
      </c>
      <c r="O18" s="35" t="s">
        <v>145</v>
      </c>
    </row>
    <row r="19" spans="1:15" ht="12.75">
      <c r="A19" s="2"/>
      <c r="E19" t="s">
        <v>129</v>
      </c>
      <c r="F19" t="s">
        <v>25</v>
      </c>
      <c r="G19">
        <v>4</v>
      </c>
      <c r="H19">
        <v>20</v>
      </c>
      <c r="I19">
        <v>15</v>
      </c>
      <c r="J19">
        <f>+(G19*H19*I19)</f>
        <v>1200</v>
      </c>
      <c r="L19" s="11">
        <f t="shared" si="0"/>
        <v>2400</v>
      </c>
      <c r="M19" s="11">
        <f t="shared" si="1"/>
        <v>2400</v>
      </c>
      <c r="N19" s="11">
        <f t="shared" si="2"/>
        <v>1200</v>
      </c>
      <c r="O19" s="35" t="s">
        <v>145</v>
      </c>
    </row>
    <row r="20" spans="1:15" ht="12.75">
      <c r="A20" s="2"/>
      <c r="E20" t="s">
        <v>133</v>
      </c>
      <c r="F20" t="s">
        <v>131</v>
      </c>
      <c r="I20">
        <v>250</v>
      </c>
      <c r="J20">
        <f>SUM(I20)</f>
        <v>250</v>
      </c>
      <c r="L20" s="11">
        <f t="shared" si="0"/>
        <v>500</v>
      </c>
      <c r="M20" s="11">
        <f t="shared" si="1"/>
        <v>500</v>
      </c>
      <c r="N20" s="11">
        <f t="shared" si="2"/>
        <v>250</v>
      </c>
      <c r="O20" s="35" t="s">
        <v>145</v>
      </c>
    </row>
    <row r="21" spans="1:15" ht="12.75">
      <c r="A21" s="2"/>
      <c r="E21" t="s">
        <v>199</v>
      </c>
      <c r="F21" t="s">
        <v>131</v>
      </c>
      <c r="I21">
        <v>1500</v>
      </c>
      <c r="J21">
        <f>SUM(I21)</f>
        <v>1500</v>
      </c>
      <c r="L21" s="11">
        <f t="shared" si="0"/>
        <v>3000</v>
      </c>
      <c r="M21" s="11">
        <f t="shared" si="1"/>
        <v>3000</v>
      </c>
      <c r="N21" s="11">
        <f t="shared" si="2"/>
        <v>1500</v>
      </c>
      <c r="O21" s="35" t="s">
        <v>145</v>
      </c>
    </row>
    <row r="22" spans="1:12" ht="12.75">
      <c r="A22" s="2"/>
      <c r="D22" s="5"/>
      <c r="L22" s="4"/>
    </row>
    <row r="23" spans="9:15" ht="12.75">
      <c r="I23" s="4" t="s">
        <v>80</v>
      </c>
      <c r="L23" s="16">
        <f>SUM(L8:L22)</f>
        <v>70500</v>
      </c>
      <c r="M23" s="16">
        <f>SUM(M7:M21)</f>
        <v>65100</v>
      </c>
      <c r="N23" s="16">
        <f>SUM(N7:N21)</f>
        <v>32550</v>
      </c>
      <c r="O23" s="16">
        <f>SUM(O8:O21)</f>
        <v>0</v>
      </c>
    </row>
    <row r="25" spans="1:10" ht="12.75">
      <c r="A25" s="1" t="s">
        <v>10</v>
      </c>
      <c r="B25" s="1" t="s">
        <v>82</v>
      </c>
      <c r="E25" s="1" t="s">
        <v>49</v>
      </c>
      <c r="F25" s="1" t="s">
        <v>16</v>
      </c>
      <c r="G25" s="1" t="s">
        <v>17</v>
      </c>
      <c r="H25" s="1" t="s">
        <v>47</v>
      </c>
      <c r="I25" s="1" t="s">
        <v>18</v>
      </c>
      <c r="J25" s="1" t="s">
        <v>19</v>
      </c>
    </row>
    <row r="26" spans="1:15" ht="12.75">
      <c r="A26" s="2" t="s">
        <v>20</v>
      </c>
      <c r="B26" t="s">
        <v>124</v>
      </c>
      <c r="E26" t="s">
        <v>42</v>
      </c>
      <c r="F26" s="11" t="s">
        <v>25</v>
      </c>
      <c r="G26">
        <v>2</v>
      </c>
      <c r="H26">
        <v>1</v>
      </c>
      <c r="I26">
        <v>450</v>
      </c>
      <c r="J26">
        <f>+(G26*H26*I26)</f>
        <v>900</v>
      </c>
      <c r="L26">
        <f>+(J26*2)</f>
        <v>1800</v>
      </c>
      <c r="M26">
        <f>+(J26*2)</f>
        <v>1800</v>
      </c>
      <c r="N26">
        <f>+(J26)</f>
        <v>900</v>
      </c>
      <c r="O26" s="35" t="s">
        <v>145</v>
      </c>
    </row>
    <row r="27" spans="1:15" ht="12.75">
      <c r="A27" s="2" t="s">
        <v>21</v>
      </c>
      <c r="B27" t="s">
        <v>149</v>
      </c>
      <c r="E27" t="s">
        <v>42</v>
      </c>
      <c r="F27" t="s">
        <v>25</v>
      </c>
      <c r="G27">
        <v>1</v>
      </c>
      <c r="H27">
        <v>1</v>
      </c>
      <c r="I27">
        <v>450</v>
      </c>
      <c r="J27">
        <f>+(G27*H27*I27)</f>
        <v>450</v>
      </c>
      <c r="L27">
        <f>+(J27*2)</f>
        <v>900</v>
      </c>
      <c r="M27">
        <f>+(J27*2)</f>
        <v>900</v>
      </c>
      <c r="N27">
        <f>+(J27)</f>
        <v>450</v>
      </c>
      <c r="O27" s="35" t="s">
        <v>145</v>
      </c>
    </row>
    <row r="28" spans="1:10" ht="12.75">
      <c r="A28" s="2" t="s">
        <v>22</v>
      </c>
      <c r="B28" t="s">
        <v>119</v>
      </c>
      <c r="E28" s="3" t="s">
        <v>120</v>
      </c>
      <c r="J28">
        <f>+(G28*H28*I28)</f>
        <v>0</v>
      </c>
    </row>
    <row r="29" spans="1:5" ht="12.75">
      <c r="A29" s="2" t="s">
        <v>26</v>
      </c>
      <c r="B29" t="s">
        <v>122</v>
      </c>
      <c r="E29" s="3" t="s">
        <v>123</v>
      </c>
    </row>
    <row r="30" ht="12.75">
      <c r="B30" t="s">
        <v>121</v>
      </c>
    </row>
    <row r="31" spans="9:15" ht="12.75">
      <c r="I31" s="4" t="s">
        <v>81</v>
      </c>
      <c r="L31" s="16">
        <f>SUM(L26:L29)</f>
        <v>2700</v>
      </c>
      <c r="M31" s="16">
        <f>SUM(M26:M29)</f>
        <v>2700</v>
      </c>
      <c r="N31" s="16">
        <f>SUM(N26:N29)</f>
        <v>1350</v>
      </c>
      <c r="O31" s="16">
        <f>SUM(O26:O29)</f>
        <v>0</v>
      </c>
    </row>
    <row r="32" ht="12.75">
      <c r="J32" s="4"/>
    </row>
    <row r="33" spans="1:15" ht="12.75">
      <c r="A33" s="1"/>
      <c r="B33" s="1"/>
      <c r="E33" s="1"/>
      <c r="G33" s="7" t="s">
        <v>92</v>
      </c>
      <c r="H33" s="8"/>
      <c r="I33" s="22"/>
      <c r="J33" s="21"/>
      <c r="K33" s="8"/>
      <c r="L33" s="21">
        <f>SUM(L23+L31)</f>
        <v>73200</v>
      </c>
      <c r="M33" s="21">
        <f>SUM(M23+M31)</f>
        <v>67800</v>
      </c>
      <c r="N33" s="21">
        <f>SUM(N23+N31)</f>
        <v>33900</v>
      </c>
      <c r="O33" s="10">
        <f>SUM(O23+O31)</f>
        <v>0</v>
      </c>
    </row>
    <row r="34" spans="1:5" ht="12.75">
      <c r="A34" s="2"/>
      <c r="E34" s="3"/>
    </row>
    <row r="35" ht="12.75">
      <c r="D35" s="5"/>
    </row>
    <row r="36" spans="1:5" ht="12.75">
      <c r="A36" s="2"/>
      <c r="E36" s="3"/>
    </row>
    <row r="37" spans="1:5" ht="12.75">
      <c r="A37" s="2"/>
      <c r="E37" s="3"/>
    </row>
    <row r="38" ht="12.75">
      <c r="D38" s="5"/>
    </row>
    <row r="39" spans="8:10" ht="12.75">
      <c r="H39" s="4"/>
      <c r="J39" s="4"/>
    </row>
    <row r="41" spans="6:10" ht="12.75">
      <c r="F41" s="4"/>
      <c r="J41" s="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56"/>
  <sheetViews>
    <sheetView tabSelected="1" view="pageBreakPreview" zoomScaleSheetLayoutView="100" workbookViewId="0" topLeftCell="A1">
      <selection activeCell="D17" sqref="D17"/>
    </sheetView>
  </sheetViews>
  <sheetFormatPr defaultColWidth="9.140625" defaultRowHeight="12.75"/>
  <cols>
    <col min="1" max="1" width="4.28125" style="0" customWidth="1"/>
    <col min="4" max="4" width="16.8515625" style="0" customWidth="1"/>
    <col min="5" max="5" width="14.57421875" style="0" customWidth="1"/>
    <col min="6" max="6" width="8.7109375" style="0" customWidth="1"/>
    <col min="7" max="7" width="7.00390625" style="0" customWidth="1"/>
    <col min="8" max="8" width="8.8515625" style="0" customWidth="1"/>
    <col min="9" max="9" width="9.7109375" style="0" customWidth="1"/>
    <col min="10" max="10" width="6.57421875" style="0" customWidth="1"/>
    <col min="11" max="11" width="4.28125" style="0" customWidth="1"/>
    <col min="12" max="12" width="9.00390625" style="0" customWidth="1"/>
    <col min="13" max="13" width="9.57421875" style="0" customWidth="1"/>
    <col min="14" max="14" width="9.28125" style="0" customWidth="1"/>
  </cols>
  <sheetData>
    <row r="4" spans="1:12" ht="12.75">
      <c r="A4" s="1" t="s">
        <v>83</v>
      </c>
      <c r="L4" s="1" t="s">
        <v>153</v>
      </c>
    </row>
    <row r="5" spans="1:15" ht="12.75">
      <c r="A5" t="s">
        <v>3</v>
      </c>
      <c r="L5" s="1">
        <v>2006</v>
      </c>
      <c r="M5" s="1">
        <v>2007</v>
      </c>
      <c r="N5" s="1">
        <v>2008</v>
      </c>
      <c r="O5" s="1">
        <v>2009</v>
      </c>
    </row>
    <row r="6" spans="1:10" s="1" customFormat="1" ht="12.75">
      <c r="A6" s="1" t="s">
        <v>12</v>
      </c>
      <c r="B6" s="1" t="s">
        <v>204</v>
      </c>
      <c r="E6" s="1" t="s">
        <v>49</v>
      </c>
      <c r="F6" s="1" t="s">
        <v>16</v>
      </c>
      <c r="G6" s="1" t="s">
        <v>17</v>
      </c>
      <c r="H6" s="1" t="s">
        <v>47</v>
      </c>
      <c r="I6" s="1" t="s">
        <v>18</v>
      </c>
      <c r="J6" s="1" t="s">
        <v>19</v>
      </c>
    </row>
    <row r="7" spans="1:15" s="1" customFormat="1" ht="12.75">
      <c r="A7" s="2" t="s">
        <v>20</v>
      </c>
      <c r="B7" s="11" t="s">
        <v>201</v>
      </c>
      <c r="E7" t="s">
        <v>152</v>
      </c>
      <c r="F7" s="11" t="s">
        <v>150</v>
      </c>
      <c r="G7" s="11">
        <v>16</v>
      </c>
      <c r="H7">
        <v>1</v>
      </c>
      <c r="I7">
        <v>55</v>
      </c>
      <c r="J7">
        <f>+(G7*H7*I7)</f>
        <v>880</v>
      </c>
      <c r="K7"/>
      <c r="L7">
        <f>+(J7)</f>
        <v>880</v>
      </c>
      <c r="M7" s="2" t="s">
        <v>145</v>
      </c>
      <c r="N7" s="2" t="s">
        <v>145</v>
      </c>
      <c r="O7" s="2" t="s">
        <v>145</v>
      </c>
    </row>
    <row r="8" spans="1:15" s="1" customFormat="1" ht="12.75">
      <c r="A8" s="2" t="s">
        <v>21</v>
      </c>
      <c r="B8" s="11" t="s">
        <v>202</v>
      </c>
      <c r="E8" s="11" t="s">
        <v>152</v>
      </c>
      <c r="F8" s="11" t="s">
        <v>150</v>
      </c>
      <c r="G8" s="11">
        <v>40</v>
      </c>
      <c r="H8">
        <v>1</v>
      </c>
      <c r="I8">
        <v>55</v>
      </c>
      <c r="J8">
        <f>+(G8*H8*I8)</f>
        <v>2200</v>
      </c>
      <c r="K8"/>
      <c r="L8">
        <f>+(J8)</f>
        <v>2200</v>
      </c>
      <c r="M8" s="2" t="s">
        <v>145</v>
      </c>
      <c r="N8" s="2" t="s">
        <v>145</v>
      </c>
      <c r="O8" s="2" t="s">
        <v>145</v>
      </c>
    </row>
    <row r="9" spans="1:15" ht="12.75">
      <c r="A9" s="2" t="s">
        <v>22</v>
      </c>
      <c r="B9" t="s">
        <v>143</v>
      </c>
      <c r="E9" t="s">
        <v>152</v>
      </c>
      <c r="F9" t="s">
        <v>165</v>
      </c>
      <c r="J9">
        <v>2500</v>
      </c>
      <c r="L9">
        <f>+(J9)</f>
        <v>2500</v>
      </c>
      <c r="M9">
        <f>+(J9)</f>
        <v>2500</v>
      </c>
      <c r="N9">
        <f>+(J9)</f>
        <v>2500</v>
      </c>
      <c r="O9">
        <f>+(J9)</f>
        <v>2500</v>
      </c>
    </row>
    <row r="10" spans="1:15" ht="12.75">
      <c r="A10" s="2" t="s">
        <v>26</v>
      </c>
      <c r="B10" t="s">
        <v>191</v>
      </c>
      <c r="E10" s="11" t="s">
        <v>152</v>
      </c>
      <c r="F10" t="s">
        <v>150</v>
      </c>
      <c r="G10">
        <v>8</v>
      </c>
      <c r="H10">
        <v>1</v>
      </c>
      <c r="I10">
        <v>55</v>
      </c>
      <c r="J10">
        <f>+(G10*H10*I10)</f>
        <v>440</v>
      </c>
      <c r="L10">
        <f>+(J10)</f>
        <v>440</v>
      </c>
      <c r="M10" s="2" t="s">
        <v>145</v>
      </c>
      <c r="N10">
        <f>+(J10)</f>
        <v>440</v>
      </c>
      <c r="O10" s="2" t="s">
        <v>145</v>
      </c>
    </row>
    <row r="11" spans="1:15" ht="12.75">
      <c r="A11" s="2" t="s">
        <v>27</v>
      </c>
      <c r="B11" t="s">
        <v>196</v>
      </c>
      <c r="E11" s="3" t="s">
        <v>31</v>
      </c>
      <c r="M11" s="2"/>
      <c r="O11" s="2"/>
    </row>
    <row r="12" spans="1:15" ht="12.75">
      <c r="A12" s="2"/>
      <c r="D12" s="24" t="s">
        <v>52</v>
      </c>
      <c r="E12" s="23" t="s">
        <v>42</v>
      </c>
      <c r="F12" s="23" t="s">
        <v>197</v>
      </c>
      <c r="G12" s="23">
        <v>20</v>
      </c>
      <c r="H12" s="23">
        <v>1</v>
      </c>
      <c r="I12" s="23">
        <v>20</v>
      </c>
      <c r="J12" s="23">
        <f>+(G12*H12*I12)</f>
        <v>400</v>
      </c>
      <c r="K12" s="23"/>
      <c r="L12" s="23">
        <f>+J12*12</f>
        <v>4800</v>
      </c>
      <c r="M12" s="23">
        <f>J12*12</f>
        <v>4800</v>
      </c>
      <c r="N12" s="23">
        <f>+J12*12</f>
        <v>4800</v>
      </c>
      <c r="O12" s="23">
        <f>+J12*12</f>
        <v>4800</v>
      </c>
    </row>
    <row r="13" spans="1:15" ht="12.75">
      <c r="A13" s="2"/>
      <c r="B13" s="3" t="s">
        <v>189</v>
      </c>
      <c r="E13" s="11"/>
      <c r="M13" s="2"/>
      <c r="N13" s="2"/>
      <c r="O13" s="2"/>
    </row>
    <row r="14" spans="1:5" ht="12.75">
      <c r="A14" s="2"/>
      <c r="B14" s="3" t="s">
        <v>203</v>
      </c>
      <c r="E14" s="11"/>
    </row>
    <row r="15" spans="1:15" ht="12.75">
      <c r="A15" s="2"/>
      <c r="B15" s="3" t="s">
        <v>192</v>
      </c>
      <c r="E15" s="11"/>
      <c r="M15" s="2"/>
      <c r="N15" s="2"/>
      <c r="O15" s="2"/>
    </row>
    <row r="16" spans="9:15" ht="12.75">
      <c r="I16" s="4" t="s">
        <v>85</v>
      </c>
      <c r="L16" s="16">
        <f>SUM(L7:L12)</f>
        <v>10820</v>
      </c>
      <c r="M16" s="16">
        <f>SUM(M9:M15)</f>
        <v>7300</v>
      </c>
      <c r="N16" s="16">
        <f>SUM(N9:N15)</f>
        <v>7740</v>
      </c>
      <c r="O16" s="16">
        <f>SUM(O9:O15)</f>
        <v>7300</v>
      </c>
    </row>
    <row r="18" spans="1:10" ht="12.75">
      <c r="A18" s="1" t="s">
        <v>13</v>
      </c>
      <c r="B18" s="1" t="s">
        <v>93</v>
      </c>
      <c r="E18" s="1" t="s">
        <v>49</v>
      </c>
      <c r="F18" s="1" t="s">
        <v>16</v>
      </c>
      <c r="G18" s="1" t="s">
        <v>17</v>
      </c>
      <c r="H18" s="1" t="s">
        <v>47</v>
      </c>
      <c r="I18" s="1" t="s">
        <v>18</v>
      </c>
      <c r="J18" s="1" t="s">
        <v>19</v>
      </c>
    </row>
    <row r="19" spans="1:5" ht="12.75">
      <c r="A19" s="2" t="s">
        <v>20</v>
      </c>
      <c r="B19" t="s">
        <v>156</v>
      </c>
      <c r="E19" s="3" t="s">
        <v>31</v>
      </c>
    </row>
    <row r="20" spans="4:15" s="23" customFormat="1" ht="12.75">
      <c r="D20" s="24" t="s">
        <v>52</v>
      </c>
      <c r="E20" s="23" t="s">
        <v>42</v>
      </c>
      <c r="F20" s="23" t="s">
        <v>167</v>
      </c>
      <c r="G20" s="23">
        <v>5</v>
      </c>
      <c r="H20" s="23">
        <v>1</v>
      </c>
      <c r="I20" s="23">
        <v>450</v>
      </c>
      <c r="J20" s="23">
        <f>+(G20*H20*I20)</f>
        <v>2250</v>
      </c>
      <c r="L20" s="23">
        <f>+(J20*3)</f>
        <v>6750</v>
      </c>
      <c r="M20" s="23">
        <f>+(J20*3)</f>
        <v>6750</v>
      </c>
      <c r="N20" s="23">
        <f>+(J20*3)</f>
        <v>6750</v>
      </c>
      <c r="O20" s="23">
        <f>+(J20*3)</f>
        <v>6750</v>
      </c>
    </row>
    <row r="21" spans="1:5" ht="12.75">
      <c r="A21" s="2" t="s">
        <v>21</v>
      </c>
      <c r="B21" t="s">
        <v>160</v>
      </c>
      <c r="E21" s="3" t="s">
        <v>31</v>
      </c>
    </row>
    <row r="22" spans="1:15" ht="12.75">
      <c r="A22" s="2"/>
      <c r="D22" s="24" t="s">
        <v>52</v>
      </c>
      <c r="E22" s="23" t="s">
        <v>42</v>
      </c>
      <c r="F22" s="23" t="s">
        <v>197</v>
      </c>
      <c r="G22" s="23">
        <v>8</v>
      </c>
      <c r="H22" s="23">
        <v>1</v>
      </c>
      <c r="I22" s="23">
        <v>20</v>
      </c>
      <c r="J22" s="23">
        <f>+(G22*H22*I22)</f>
        <v>160</v>
      </c>
      <c r="L22" s="23">
        <f>+J22*12</f>
        <v>1920</v>
      </c>
      <c r="M22" s="23">
        <f>J22*12</f>
        <v>1920</v>
      </c>
      <c r="N22" s="23">
        <f>+J22*12</f>
        <v>1920</v>
      </c>
      <c r="O22" s="23">
        <f>+J22*12</f>
        <v>1920</v>
      </c>
    </row>
    <row r="23" spans="1:15" ht="12.75">
      <c r="A23" s="2" t="s">
        <v>22</v>
      </c>
      <c r="B23" t="s">
        <v>159</v>
      </c>
      <c r="E23" t="s">
        <v>42</v>
      </c>
      <c r="F23" t="s">
        <v>165</v>
      </c>
      <c r="J23">
        <v>3000</v>
      </c>
      <c r="L23">
        <f>+(J23*3)</f>
        <v>9000</v>
      </c>
      <c r="M23">
        <f>+(J23*3)</f>
        <v>9000</v>
      </c>
      <c r="N23">
        <f>+(J23*3)</f>
        <v>9000</v>
      </c>
      <c r="O23">
        <f>+(J23*3)</f>
        <v>9000</v>
      </c>
    </row>
    <row r="24" spans="1:15" ht="12.75">
      <c r="A24" s="2" t="s">
        <v>26</v>
      </c>
      <c r="B24" t="s">
        <v>168</v>
      </c>
      <c r="E24" t="s">
        <v>152</v>
      </c>
      <c r="F24" t="s">
        <v>165</v>
      </c>
      <c r="J24">
        <v>5000</v>
      </c>
      <c r="L24">
        <f>+(J24*3)</f>
        <v>15000</v>
      </c>
      <c r="M24">
        <f>+(J24*3)</f>
        <v>15000</v>
      </c>
      <c r="N24">
        <f>+(J24*3)</f>
        <v>15000</v>
      </c>
      <c r="O24">
        <f>+(J24*3)</f>
        <v>15000</v>
      </c>
    </row>
    <row r="25" spans="1:2" ht="12.75">
      <c r="A25" s="2"/>
      <c r="B25" t="s">
        <v>169</v>
      </c>
    </row>
    <row r="26" spans="1:15" ht="12.75">
      <c r="A26" s="2" t="s">
        <v>27</v>
      </c>
      <c r="B26" t="s">
        <v>158</v>
      </c>
      <c r="E26" s="11" t="s">
        <v>164</v>
      </c>
      <c r="F26" t="s">
        <v>165</v>
      </c>
      <c r="J26">
        <v>1000</v>
      </c>
      <c r="L26">
        <f>+(J26*3)</f>
        <v>3000</v>
      </c>
      <c r="M26">
        <f>+(J26*3)</f>
        <v>3000</v>
      </c>
      <c r="N26">
        <f>+(J26*3)</f>
        <v>3000</v>
      </c>
      <c r="O26">
        <f>+(J26*3)</f>
        <v>3000</v>
      </c>
    </row>
    <row r="27" spans="9:15" ht="12.75">
      <c r="I27" s="4" t="s">
        <v>86</v>
      </c>
      <c r="L27" s="16">
        <f>SUM(L19:L26)</f>
        <v>35670</v>
      </c>
      <c r="M27" s="16">
        <f>SUM(M19:M26)</f>
        <v>35670</v>
      </c>
      <c r="N27" s="16">
        <f>SUM(N19:N26)</f>
        <v>35670</v>
      </c>
      <c r="O27" s="16">
        <f>SUM(O19:O26)</f>
        <v>35670</v>
      </c>
    </row>
    <row r="28" ht="12.75">
      <c r="J28" s="4"/>
    </row>
    <row r="29" spans="1:10" ht="12.75">
      <c r="A29" s="1" t="s">
        <v>84</v>
      </c>
      <c r="B29" s="1" t="s">
        <v>94</v>
      </c>
      <c r="E29" s="1" t="s">
        <v>49</v>
      </c>
      <c r="F29" s="1" t="s">
        <v>16</v>
      </c>
      <c r="G29" s="1" t="s">
        <v>17</v>
      </c>
      <c r="H29" s="1" t="s">
        <v>47</v>
      </c>
      <c r="I29" s="1" t="s">
        <v>18</v>
      </c>
      <c r="J29" s="1" t="s">
        <v>19</v>
      </c>
    </row>
    <row r="30" spans="1:15" ht="12.75">
      <c r="A30" s="2" t="s">
        <v>20</v>
      </c>
      <c r="B30" t="s">
        <v>161</v>
      </c>
      <c r="E30" s="3" t="s">
        <v>31</v>
      </c>
      <c r="L30" s="2" t="s">
        <v>145</v>
      </c>
      <c r="M30" s="2" t="s">
        <v>145</v>
      </c>
      <c r="N30" s="2" t="s">
        <v>145</v>
      </c>
      <c r="O30" s="2" t="s">
        <v>145</v>
      </c>
    </row>
    <row r="31" spans="1:15" ht="12.75">
      <c r="A31" s="2" t="s">
        <v>21</v>
      </c>
      <c r="B31" t="s">
        <v>162</v>
      </c>
      <c r="D31" s="5"/>
      <c r="E31" s="3" t="s">
        <v>31</v>
      </c>
      <c r="L31" s="2" t="s">
        <v>145</v>
      </c>
      <c r="M31" s="2" t="s">
        <v>145</v>
      </c>
      <c r="N31" s="2" t="s">
        <v>145</v>
      </c>
      <c r="O31" s="2" t="s">
        <v>145</v>
      </c>
    </row>
    <row r="32" spans="1:15" ht="12.75">
      <c r="A32" s="2" t="s">
        <v>22</v>
      </c>
      <c r="B32" t="s">
        <v>163</v>
      </c>
      <c r="E32" s="3" t="s">
        <v>31</v>
      </c>
      <c r="L32" s="2" t="s">
        <v>145</v>
      </c>
      <c r="M32" s="2" t="s">
        <v>145</v>
      </c>
      <c r="N32" s="2" t="s">
        <v>145</v>
      </c>
      <c r="O32" s="2" t="s">
        <v>145</v>
      </c>
    </row>
    <row r="33" spans="1:15" ht="12.75">
      <c r="A33" s="2" t="s">
        <v>26</v>
      </c>
      <c r="B33" t="s">
        <v>143</v>
      </c>
      <c r="E33" s="11" t="s">
        <v>152</v>
      </c>
      <c r="F33" t="s">
        <v>155</v>
      </c>
      <c r="G33">
        <v>8</v>
      </c>
      <c r="H33">
        <v>1</v>
      </c>
      <c r="I33">
        <v>55</v>
      </c>
      <c r="J33">
        <f>+(G33*H33*I33)</f>
        <v>440</v>
      </c>
      <c r="L33">
        <f>+(J33)</f>
        <v>440</v>
      </c>
      <c r="M33">
        <f>+(J33)</f>
        <v>440</v>
      </c>
      <c r="N33">
        <f>+(J33)</f>
        <v>440</v>
      </c>
      <c r="O33">
        <f>+(J33)</f>
        <v>440</v>
      </c>
    </row>
    <row r="34" ht="12.75">
      <c r="D34" s="5"/>
    </row>
    <row r="35" spans="9:15" ht="12.75">
      <c r="I35" s="4" t="s">
        <v>87</v>
      </c>
      <c r="L35" s="16">
        <f>SUM(L30:L34)</f>
        <v>440</v>
      </c>
      <c r="M35" s="16">
        <f>SUM(M30:M34)</f>
        <v>440</v>
      </c>
      <c r="N35" s="16">
        <f>SUM(N30:N34)</f>
        <v>440</v>
      </c>
      <c r="O35" s="16">
        <f>SUM(O30:O34)</f>
        <v>440</v>
      </c>
    </row>
    <row r="37" spans="1:10" s="27" customFormat="1" ht="12.75">
      <c r="A37" s="29" t="s">
        <v>88</v>
      </c>
      <c r="B37" s="29" t="s">
        <v>95</v>
      </c>
      <c r="E37" s="29" t="s">
        <v>49</v>
      </c>
      <c r="F37" s="29" t="s">
        <v>16</v>
      </c>
      <c r="G37" s="29" t="s">
        <v>17</v>
      </c>
      <c r="H37" s="29" t="s">
        <v>47</v>
      </c>
      <c r="I37" s="29" t="s">
        <v>18</v>
      </c>
      <c r="J37" s="29" t="s">
        <v>19</v>
      </c>
    </row>
    <row r="38" spans="1:15" s="27" customFormat="1" ht="12.75">
      <c r="A38" s="31"/>
      <c r="B38" s="3" t="s">
        <v>193</v>
      </c>
      <c r="E38" s="36"/>
      <c r="M38" s="31"/>
      <c r="N38" s="31"/>
      <c r="O38" s="31"/>
    </row>
    <row r="39" spans="1:15" s="27" customFormat="1" ht="12.75">
      <c r="A39" s="31"/>
      <c r="B39" s="3" t="s">
        <v>190</v>
      </c>
      <c r="D39" s="37"/>
      <c r="F39" s="36"/>
      <c r="M39" s="31"/>
      <c r="N39" s="31"/>
      <c r="O39" s="31"/>
    </row>
    <row r="40" spans="9:15" ht="12.75">
      <c r="I40" s="4" t="s">
        <v>89</v>
      </c>
      <c r="L40" s="16">
        <f>SUM(L38:L39)</f>
        <v>0</v>
      </c>
      <c r="M40" s="16">
        <f>SUM(M39:M39)</f>
        <v>0</v>
      </c>
      <c r="N40" s="16">
        <f>SUM(N39:N39)</f>
        <v>0</v>
      </c>
      <c r="O40" s="16">
        <f>SUM(O39:O39)</f>
        <v>0</v>
      </c>
    </row>
    <row r="42" spans="1:10" ht="12.75">
      <c r="A42" s="1" t="s">
        <v>14</v>
      </c>
      <c r="B42" s="1" t="s">
        <v>96</v>
      </c>
      <c r="E42" s="1" t="s">
        <v>49</v>
      </c>
      <c r="F42" s="1" t="s">
        <v>16</v>
      </c>
      <c r="G42" s="1" t="s">
        <v>17</v>
      </c>
      <c r="H42" s="1" t="s">
        <v>47</v>
      </c>
      <c r="I42" s="1" t="s">
        <v>18</v>
      </c>
      <c r="J42" s="1" t="s">
        <v>19</v>
      </c>
    </row>
    <row r="43" spans="1:5" ht="12.75">
      <c r="A43" s="2" t="s">
        <v>20</v>
      </c>
      <c r="B43" t="s">
        <v>170</v>
      </c>
      <c r="C43" t="s">
        <v>175</v>
      </c>
      <c r="E43" s="3" t="s">
        <v>31</v>
      </c>
    </row>
    <row r="44" spans="3:15" ht="12.75">
      <c r="C44" t="s">
        <v>176</v>
      </c>
      <c r="D44" s="5"/>
      <c r="E44" t="s">
        <v>177</v>
      </c>
      <c r="J44">
        <v>4500</v>
      </c>
      <c r="L44">
        <f>+(J44)</f>
        <v>4500</v>
      </c>
      <c r="M44">
        <f>+(J44)</f>
        <v>4500</v>
      </c>
      <c r="N44">
        <f>+(J44)</f>
        <v>4500</v>
      </c>
      <c r="O44">
        <f>+(J44)</f>
        <v>4500</v>
      </c>
    </row>
    <row r="45" spans="1:5" ht="12.75">
      <c r="A45" s="2" t="s">
        <v>21</v>
      </c>
      <c r="B45" t="s">
        <v>171</v>
      </c>
      <c r="C45" t="s">
        <v>175</v>
      </c>
      <c r="E45" s="3" t="s">
        <v>31</v>
      </c>
    </row>
    <row r="46" spans="1:14" ht="12.75">
      <c r="A46" s="2"/>
      <c r="C46" t="s">
        <v>157</v>
      </c>
      <c r="E46" s="11" t="s">
        <v>177</v>
      </c>
      <c r="J46">
        <v>3000</v>
      </c>
      <c r="L46">
        <f>+(J46)</f>
        <v>3000</v>
      </c>
      <c r="N46">
        <f>+(J46)</f>
        <v>3000</v>
      </c>
    </row>
    <row r="47" spans="1:5" ht="12.75">
      <c r="A47" s="2" t="s">
        <v>22</v>
      </c>
      <c r="B47" t="s">
        <v>172</v>
      </c>
      <c r="C47" t="s">
        <v>175</v>
      </c>
      <c r="D47" s="5"/>
      <c r="E47" s="3" t="s">
        <v>31</v>
      </c>
    </row>
    <row r="48" spans="1:12" ht="12.75">
      <c r="A48" s="2"/>
      <c r="C48" t="s">
        <v>159</v>
      </c>
      <c r="D48" s="5"/>
      <c r="E48" s="11" t="s">
        <v>152</v>
      </c>
      <c r="F48" s="11" t="s">
        <v>166</v>
      </c>
      <c r="J48">
        <v>500</v>
      </c>
      <c r="L48">
        <f>+(J48*3)</f>
        <v>1500</v>
      </c>
    </row>
    <row r="49" spans="1:15" ht="12.75">
      <c r="A49" s="2"/>
      <c r="C49" t="s">
        <v>198</v>
      </c>
      <c r="D49" s="5"/>
      <c r="E49" s="11" t="s">
        <v>152</v>
      </c>
      <c r="F49" t="s">
        <v>179</v>
      </c>
      <c r="G49">
        <v>250</v>
      </c>
      <c r="H49">
        <v>1</v>
      </c>
      <c r="I49">
        <v>5</v>
      </c>
      <c r="J49">
        <f>+(G49*H49*I49)</f>
        <v>1250</v>
      </c>
      <c r="L49">
        <f>+(J49*2)</f>
        <v>2500</v>
      </c>
      <c r="M49">
        <f>+(J49)</f>
        <v>1250</v>
      </c>
      <c r="N49">
        <f>+(J49*0.5)</f>
        <v>625</v>
      </c>
      <c r="O49">
        <f>+(J49*0.5)</f>
        <v>625</v>
      </c>
    </row>
    <row r="50" spans="1:12" ht="12.75">
      <c r="A50" s="2" t="s">
        <v>26</v>
      </c>
      <c r="B50" t="s">
        <v>174</v>
      </c>
      <c r="C50" t="s">
        <v>159</v>
      </c>
      <c r="E50" s="11" t="s">
        <v>152</v>
      </c>
      <c r="F50" s="11" t="s">
        <v>166</v>
      </c>
      <c r="J50" s="11">
        <v>500</v>
      </c>
      <c r="L50">
        <f>+(J50*3)</f>
        <v>1500</v>
      </c>
    </row>
    <row r="51" spans="3:15" ht="12.75">
      <c r="C51" t="s">
        <v>173</v>
      </c>
      <c r="E51" s="3" t="s">
        <v>178</v>
      </c>
      <c r="J51" s="4"/>
      <c r="L51" s="16"/>
      <c r="M51" s="16"/>
      <c r="N51" s="16"/>
      <c r="O51" s="16"/>
    </row>
    <row r="52" ht="12.75">
      <c r="A52" s="2"/>
    </row>
    <row r="53" spans="1:15" ht="12.75">
      <c r="A53" s="3" t="s">
        <v>194</v>
      </c>
      <c r="I53" s="4" t="s">
        <v>90</v>
      </c>
      <c r="L53" s="16">
        <f>SUM(L43:L51)</f>
        <v>13000</v>
      </c>
      <c r="M53" s="16">
        <f>SUM(M43:M51)</f>
        <v>5750</v>
      </c>
      <c r="N53" s="16">
        <f>SUM(N43:N50)</f>
        <v>8125</v>
      </c>
      <c r="O53" s="16">
        <f>SUM(O43:O50)</f>
        <v>5125</v>
      </c>
    </row>
    <row r="54" spans="1:15" ht="12.75">
      <c r="A54" s="3" t="s">
        <v>195</v>
      </c>
      <c r="B54" s="1"/>
      <c r="J54" s="4"/>
      <c r="L54" s="16"/>
      <c r="M54" s="16"/>
      <c r="N54" s="16"/>
      <c r="O54" s="16"/>
    </row>
    <row r="56" spans="7:15" ht="12.75">
      <c r="G56" s="7" t="s">
        <v>91</v>
      </c>
      <c r="H56" s="8"/>
      <c r="I56" s="8"/>
      <c r="J56" s="20"/>
      <c r="K56" s="8"/>
      <c r="L56" s="21">
        <f>SUM(L16+L27+L35+L40+L53)</f>
        <v>59930</v>
      </c>
      <c r="M56" s="21">
        <f>SUM(M16+M27+M35+M40+M53)</f>
        <v>49160</v>
      </c>
      <c r="N56" s="21">
        <f>SUM(N16+N27+N35+N40+N53)</f>
        <v>51975</v>
      </c>
      <c r="O56" s="10">
        <f>SUM(O16+O27+O35+O40+O53)</f>
        <v>48535</v>
      </c>
    </row>
  </sheetData>
  <printOptions/>
  <pageMargins left="0.75" right="0.75" top="1" bottom="1" header="0.5" footer="0.5"/>
  <pageSetup horizontalDpi="600" verticalDpi="600" orientation="landscape" paperSize="9" scale="94" r:id="rId1"/>
  <rowBreaks count="1" manualBreakCount="1">
    <brk id="3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gvb</dc:creator>
  <cp:keywords/>
  <dc:description/>
  <cp:lastModifiedBy>blenten</cp:lastModifiedBy>
  <cp:lastPrinted>2004-07-29T13:45:09Z</cp:lastPrinted>
  <dcterms:created xsi:type="dcterms:W3CDTF">2004-07-28T12:24:47Z</dcterms:created>
  <dcterms:modified xsi:type="dcterms:W3CDTF">2004-12-24T08:06:45Z</dcterms:modified>
  <cp:category/>
  <cp:version/>
  <cp:contentType/>
  <cp:contentStatus/>
</cp:coreProperties>
</file>